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45621"/>
</workbook>
</file>

<file path=xl/calcChain.xml><?xml version="1.0" encoding="utf-8"?>
<calcChain xmlns="http://schemas.openxmlformats.org/spreadsheetml/2006/main">
  <c r="T20" i="1" l="1"/>
  <c r="S20" i="1"/>
  <c r="R20" i="1"/>
  <c r="Q20" i="1"/>
  <c r="P20" i="1"/>
  <c r="E20" i="1"/>
  <c r="L29" i="1" l="1"/>
  <c r="M29" i="1"/>
  <c r="N29" i="1"/>
  <c r="O29" i="1"/>
  <c r="K29" i="1"/>
  <c r="T5" i="1" l="1"/>
  <c r="T44" i="1" l="1"/>
  <c r="S44" i="1"/>
  <c r="R44" i="1"/>
  <c r="Q52" i="1"/>
  <c r="R52" i="1"/>
  <c r="S52" i="1"/>
  <c r="T52" i="1"/>
  <c r="P52" i="1"/>
  <c r="Q62" i="1"/>
  <c r="R62" i="1"/>
  <c r="S62" i="1"/>
  <c r="T62" i="1"/>
  <c r="P62" i="1"/>
  <c r="Q57" i="1" l="1"/>
  <c r="R57" i="1"/>
  <c r="S57" i="1"/>
  <c r="T57" i="1"/>
  <c r="P57" i="1"/>
  <c r="Q56" i="1" l="1"/>
  <c r="R56" i="1"/>
  <c r="S56" i="1"/>
  <c r="T56" i="1"/>
  <c r="P56" i="1"/>
  <c r="P34" i="1"/>
  <c r="Q34" i="1"/>
  <c r="R34" i="1"/>
  <c r="S34" i="1"/>
  <c r="T34" i="1"/>
  <c r="P35" i="1"/>
  <c r="Q35" i="1"/>
  <c r="R35" i="1"/>
  <c r="S35" i="1"/>
  <c r="T35" i="1"/>
  <c r="P36" i="1"/>
  <c r="Q36" i="1"/>
  <c r="R36" i="1"/>
  <c r="S36" i="1"/>
  <c r="T36" i="1"/>
  <c r="P37" i="1"/>
  <c r="Q37" i="1"/>
  <c r="R37" i="1"/>
  <c r="S37" i="1"/>
  <c r="T37" i="1"/>
  <c r="P38" i="1"/>
  <c r="Q38" i="1"/>
  <c r="R38" i="1"/>
  <c r="S38" i="1"/>
  <c r="T38" i="1"/>
  <c r="P39" i="1"/>
  <c r="Q39" i="1"/>
  <c r="R39" i="1"/>
  <c r="S39" i="1"/>
  <c r="T39" i="1"/>
  <c r="P40" i="1"/>
  <c r="Q40" i="1"/>
  <c r="R40" i="1"/>
  <c r="S40" i="1"/>
  <c r="T40" i="1"/>
  <c r="P41" i="1"/>
  <c r="Q41" i="1"/>
  <c r="R41" i="1"/>
  <c r="S41" i="1"/>
  <c r="T41" i="1"/>
  <c r="P42" i="1"/>
  <c r="Q42" i="1"/>
  <c r="R42" i="1"/>
  <c r="S42" i="1"/>
  <c r="T42" i="1"/>
  <c r="P43" i="1"/>
  <c r="Q43" i="1"/>
  <c r="R43" i="1"/>
  <c r="S43" i="1"/>
  <c r="T43" i="1"/>
  <c r="P32" i="1"/>
  <c r="Q32" i="1"/>
  <c r="R32" i="1"/>
  <c r="S32" i="1"/>
  <c r="T32" i="1"/>
  <c r="P33" i="1"/>
  <c r="Q33" i="1"/>
  <c r="R33" i="1"/>
  <c r="S33" i="1"/>
  <c r="T33" i="1"/>
  <c r="Q31" i="1"/>
  <c r="R31" i="1"/>
  <c r="S31" i="1"/>
  <c r="T31" i="1"/>
  <c r="P31" i="1"/>
  <c r="L63" i="1"/>
  <c r="M63" i="1"/>
  <c r="N63" i="1"/>
  <c r="O63" i="1"/>
  <c r="P63" i="1"/>
  <c r="Q63" i="1"/>
  <c r="R63" i="1"/>
  <c r="S63" i="1"/>
  <c r="T63" i="1"/>
  <c r="K63" i="1"/>
  <c r="D7" i="3" l="1"/>
  <c r="C9" i="3"/>
  <c r="E9" i="3"/>
  <c r="G9" i="3"/>
  <c r="D9" i="3"/>
  <c r="F9" i="3"/>
  <c r="C7" i="3"/>
  <c r="E7" i="3"/>
  <c r="G7" i="3"/>
  <c r="F7" i="3"/>
  <c r="H26" i="1"/>
  <c r="E26" i="1"/>
  <c r="T27" i="1"/>
  <c r="T29" i="1" s="1"/>
  <c r="S27" i="1"/>
  <c r="S29" i="1" s="1"/>
  <c r="R27" i="1"/>
  <c r="R29" i="1" s="1"/>
  <c r="Q27" i="1"/>
  <c r="Q29" i="1" s="1"/>
  <c r="P27" i="1"/>
  <c r="P29" i="1" s="1"/>
  <c r="H27" i="1"/>
  <c r="H20" i="1" l="1"/>
  <c r="C3" i="3"/>
  <c r="G19" i="3"/>
  <c r="D17" i="3"/>
  <c r="E19" i="3"/>
  <c r="F17" i="3"/>
  <c r="C17" i="3"/>
  <c r="E17" i="3"/>
  <c r="F19" i="3"/>
  <c r="G17" i="3"/>
  <c r="D19" i="3"/>
  <c r="C19" i="3"/>
  <c r="G15" i="3"/>
  <c r="F15" i="3"/>
  <c r="E15" i="3"/>
  <c r="D15" i="3"/>
  <c r="C15" i="3"/>
  <c r="E3" i="3" l="1"/>
  <c r="D3" i="3"/>
  <c r="F3" i="3"/>
  <c r="G3" i="3"/>
  <c r="T58" i="1"/>
  <c r="S58" i="1"/>
  <c r="R58" i="1"/>
  <c r="Q58" i="1"/>
  <c r="P58" i="1"/>
  <c r="R64" i="1" l="1"/>
  <c r="P64" i="1"/>
  <c r="T64" i="1"/>
  <c r="S64" i="1"/>
  <c r="Q64" i="1"/>
  <c r="E1040" i="5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G20" i="3"/>
  <c r="F20" i="3"/>
  <c r="E20" i="3"/>
  <c r="D20" i="3"/>
  <c r="C20" i="3"/>
  <c r="G18" i="3"/>
  <c r="F18" i="3"/>
  <c r="E18" i="3"/>
  <c r="D18" i="3"/>
  <c r="C18" i="3"/>
  <c r="G14" i="3"/>
  <c r="F14" i="3"/>
  <c r="E14" i="3"/>
  <c r="D14" i="3"/>
  <c r="C14" i="3"/>
  <c r="G13" i="3"/>
  <c r="F13" i="3"/>
  <c r="E13" i="3"/>
  <c r="D13" i="3"/>
  <c r="C13" i="3"/>
  <c r="F16" i="3" l="1"/>
  <c r="C16" i="3"/>
  <c r="G16" i="3"/>
  <c r="D16" i="3"/>
  <c r="E16" i="3"/>
  <c r="E5" i="1" l="1"/>
  <c r="D12" i="3" l="1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E4" i="3" l="1"/>
  <c r="D4" i="3"/>
  <c r="G4" i="3"/>
  <c r="C4" i="3"/>
  <c r="F4" i="3"/>
  <c r="G6" i="3"/>
  <c r="F6" i="3"/>
  <c r="E6" i="3"/>
  <c r="C6" i="3"/>
  <c r="D6" i="3"/>
  <c r="L58" i="1" l="1"/>
  <c r="L64" i="1" s="1"/>
  <c r="M58" i="1"/>
  <c r="M64" i="1" s="1"/>
  <c r="N58" i="1"/>
  <c r="N64" i="1" s="1"/>
  <c r="O58" i="1"/>
  <c r="O64" i="1" s="1"/>
  <c r="K58" i="1"/>
  <c r="K64" i="1" s="1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C21" i="3"/>
  <c r="C22" i="3" s="1"/>
  <c r="F21" i="3"/>
  <c r="F22" i="3" s="1"/>
  <c r="E23" i="3" l="1"/>
  <c r="H57" i="1"/>
  <c r="H56" i="1"/>
  <c r="H11" i="1"/>
  <c r="H21" i="1"/>
  <c r="H7" i="1"/>
  <c r="H8" i="1"/>
  <c r="H9" i="1"/>
  <c r="H6" i="1"/>
  <c r="H10" i="1"/>
  <c r="H51" i="1" l="1"/>
  <c r="H50" i="1"/>
  <c r="H46" i="1"/>
  <c r="H45" i="1"/>
  <c r="E44" i="1"/>
  <c r="H12" i="1" l="1"/>
  <c r="I7" i="1"/>
  <c r="H25" i="1" l="1"/>
  <c r="H43" i="1" l="1"/>
  <c r="H42" i="1"/>
  <c r="H59" i="1" l="1"/>
  <c r="H55" i="1"/>
  <c r="H54" i="1"/>
  <c r="H53" i="1"/>
  <c r="H40" i="1"/>
  <c r="H39" i="1"/>
  <c r="H38" i="1"/>
  <c r="H37" i="1"/>
  <c r="H36" i="1"/>
  <c r="H35" i="1"/>
  <c r="H34" i="1"/>
  <c r="E31" i="1" l="1"/>
  <c r="E33" i="1" l="1"/>
  <c r="I32" i="1"/>
  <c r="I37" i="1" l="1"/>
  <c r="I54" i="1" l="1"/>
  <c r="E59" i="1" l="1"/>
  <c r="H23" i="1" l="1"/>
  <c r="H22" i="1"/>
  <c r="H31" i="1" l="1"/>
  <c r="H29" i="1"/>
  <c r="H33" i="1" l="1"/>
  <c r="H32" i="1"/>
</calcChain>
</file>

<file path=xl/sharedStrings.xml><?xml version="1.0" encoding="utf-8"?>
<sst xmlns="http://schemas.openxmlformats.org/spreadsheetml/2006/main" count="1988" uniqueCount="363">
  <si>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</si>
  <si>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</si>
  <si>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</si>
  <si>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</si>
  <si>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</si>
  <si>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</si>
  <si>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</si>
  <si>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</si>
  <si>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</si>
  <si>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</si>
  <si>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</si>
  <si>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</si>
  <si>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</si>
  <si>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</si>
  <si>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</si>
  <si>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</si>
  <si>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</si>
  <si>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</si>
  <si>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</si>
  <si>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</si>
  <si>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</si>
  <si>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</si>
  <si>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</si>
  <si>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</si>
  <si>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</si>
  <si>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</si>
  <si>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</si>
  <si>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</si>
  <si>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</si>
  <si>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</si>
  <si>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</si>
  <si>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</si>
  <si>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</si>
  <si>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</si>
  <si>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</si>
  <si>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</si>
  <si>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</si>
  <si>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</si>
  <si>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</si>
  <si>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</si>
  <si>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</si>
  <si>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</si>
  <si>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</si>
  <si>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</si>
  <si>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</si>
  <si>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</si>
  <si>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</si>
  <si>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</si>
  <si>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</si>
  <si>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</si>
  <si>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</si>
  <si>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</si>
  <si>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</si>
  <si>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</si>
  <si>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</si>
  <si>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</si>
  <si>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</si>
  <si>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</si>
  <si>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</si>
  <si>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</si>
  <si>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</si>
  <si>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</si>
  <si>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</si>
  <si>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</si>
  <si>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</si>
  <si>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</si>
  <si>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</si>
  <si>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</si>
  <si>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</si>
  <si>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</si>
  <si>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</si>
  <si>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</si>
  <si>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</si>
  <si>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</si>
  <si>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</si>
  <si>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</si>
  <si>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</si>
  <si>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</si>
  <si>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</si>
  <si>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</si>
  <si>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</si>
  <si>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</si>
  <si>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</si>
  <si>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</si>
  <si>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</si>
  <si>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</si>
  <si>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</si>
  <si>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</si>
  <si>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</si>
  <si>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</si>
  <si>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</si>
  <si>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</si>
  <si>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</si>
  <si>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</si>
  <si>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</si>
  <si>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</si>
  <si>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</si>
  <si>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</si>
  <si>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</si>
  <si>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</si>
  <si>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</si>
  <si>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</si>
  <si>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</si>
  <si>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</si>
  <si>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</si>
  <si>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</si>
  <si>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</si>
  <si>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</si>
  <si>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</si>
  <si>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</si>
  <si>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</si>
  <si>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</si>
  <si>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</si>
  <si>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</si>
  <si>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</si>
  <si>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</si>
  <si>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</si>
  <si>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</si>
  <si>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</si>
  <si>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</si>
  <si>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</si>
  <si>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</si>
  <si>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</si>
  <si>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</si>
  <si>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</si>
  <si>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</si>
  <si>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</si>
  <si>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</si>
  <si>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</si>
  <si>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</si>
  <si>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</si>
  <si>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</si>
  <si>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</si>
  <si>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</si>
  <si>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</si>
  <si>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</si>
  <si>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</si>
  <si>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</si>
  <si>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</si>
  <si>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</si>
  <si>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</si>
  <si>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</si>
  <si>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</si>
  <si>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</si>
  <si>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</si>
  <si>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</si>
  <si>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</si>
  <si>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</si>
  <si>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</si>
  <si>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</si>
  <si>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</si>
  <si>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</si>
  <si>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</si>
  <si>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</si>
  <si>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</si>
  <si>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</si>
  <si>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</si>
  <si>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</si>
  <si>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</si>
  <si>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</si>
  <si>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</si>
  <si>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</si>
  <si>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</si>
  <si>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</si>
  <si>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</si>
  <si>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</si>
  <si>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</si>
  <si>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</si>
  <si>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</si>
  <si>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</si>
  <si>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</si>
  <si>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</si>
  <si>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</si>
  <si>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</si>
  <si>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</si>
  <si>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</si>
  <si>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</si>
  <si>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</si>
  <si>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</si>
  <si>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</si>
  <si>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</si>
  <si>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</si>
  <si>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</si>
  <si>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</si>
  <si>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</si>
  <si>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</si>
  <si>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</si>
  <si>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</si>
  <si>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</si>
  <si>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</si>
  <si>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</si>
  <si>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</si>
  <si>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</si>
  <si>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</si>
  <si>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</si>
  <si>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</si>
  <si>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</si>
  <si>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</si>
  <si>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</si>
  <si>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</si>
  <si>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</si>
  <si>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</si>
  <si>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</si>
  <si>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</si>
  <si>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</si>
  <si>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</si>
  <si>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</si>
  <si>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</si>
  <si>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</si>
  <si>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</si>
  <si>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</si>
  <si>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</si>
  <si>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</si>
  <si>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</si>
  <si>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</si>
  <si>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</si>
  <si>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</si>
  <si>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</si>
  <si>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</si>
  <si>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</si>
  <si>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</si>
  <si>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</si>
  <si>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</si>
  <si>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</si>
  <si>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</si>
  <si>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</si>
  <si>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</si>
  <si>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</si>
  <si>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</si>
  <si>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</si>
  <si>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</si>
  <si>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</si>
  <si>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</si>
  <si>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</si>
  <si>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</si>
  <si>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</si>
  <si>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</si>
  <si>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</si>
  <si>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</si>
  <si>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</si>
  <si>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</si>
  <si>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</si>
  <si>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</si>
  <si>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</si>
  <si>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</si>
  <si>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</si>
  <si>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</si>
  <si>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</si>
  <si>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</si>
  <si>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</si>
  <si>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</si>
  <si>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</si>
  <si>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</si>
  <si>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</si>
  <si>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</si>
  <si>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</si>
  <si>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</si>
  <si>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</si>
  <si>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</si>
  <si>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</si>
  <si>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</si>
  <si>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</si>
  <si>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</si>
  <si>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</si>
  <si>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</si>
  <si>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</si>
  <si>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</si>
  <si>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</si>
  <si>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</si>
  <si>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</si>
  <si>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</si>
  <si>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</si>
  <si>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</si>
  <si>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</si>
  <si>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</si>
  <si>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</si>
  <si>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</si>
  <si>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</si>
  <si>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</si>
  <si>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</si>
  <si>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</si>
  <si>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</si>
  <si>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</si>
  <si>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</si>
  <si>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</si>
  <si>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</si>
  <si>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</si>
  <si>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</si>
  <si>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</si>
  <si>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</si>
  <si>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</si>
  <si>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</si>
  <si>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</si>
  <si>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</si>
  <si>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</si>
  <si>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</si>
  <si>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</si>
  <si>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</si>
  <si>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</si>
  <si>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</si>
  <si>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</si>
  <si>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</si>
  <si>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</si>
  <si>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</si>
  <si>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</si>
  <si>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</si>
  <si>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</si>
  <si>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</si>
  <si>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</si>
  <si>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</si>
  <si>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</si>
  <si>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</si>
  <si>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</si>
  <si>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</si>
  <si>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</si>
  <si>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</si>
  <si>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</si>
  <si>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</si>
  <si>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</si>
  <si>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</si>
  <si>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</si>
  <si>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</si>
  <si>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</si>
  <si>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</si>
  <si>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</si>
  <si>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</si>
  <si>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</si>
  <si>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</si>
  <si>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</si>
  <si>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</si>
  <si>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</si>
  <si>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</si>
  <si>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</si>
  <si>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</si>
  <si>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</si>
  <si>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</si>
  <si>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</si>
  <si>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</si>
  <si>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</si>
  <si>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</si>
  <si>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</si>
  <si>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</si>
  <si>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</si>
  <si>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</si>
  <si>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</si>
  <si>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</si>
  <si>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</si>
  <si>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</si>
  <si>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</si>
  <si>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</si>
  <si>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</si>
  <si>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</si>
  <si>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Напиток лимонный</t>
  </si>
  <si>
    <t>Салат из свежих помидоров с луком и маслом растит.</t>
  </si>
  <si>
    <t>Борщ  со сметаной</t>
  </si>
  <si>
    <t>Белки при расчете соотношения всегда берутся за 1</t>
  </si>
  <si>
    <t>200/20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</si>
  <si>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</si>
  <si>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 xml:space="preserve">Яблоко </t>
  </si>
  <si>
    <t>1 шт</t>
  </si>
  <si>
    <t xml:space="preserve">Напиток из свежих фруктов (яблоко) </t>
  </si>
  <si>
    <t>Кондитерское  изделие (печенье)</t>
  </si>
  <si>
    <t xml:space="preserve">Запеканка из творога соус сметанный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</si>
</sst>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84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4" borderId="1" xfId="0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166" fontId="40" fillId="6" borderId="1" xfId="1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4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47" fillId="6" borderId="24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/>
    </xf>
    <xf numFmtId="0" fontId="37" fillId="6" borderId="25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0" fillId="4" borderId="36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0" fontId="40" fillId="4" borderId="39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wrapText="1"/>
    </xf>
    <xf numFmtId="0" fontId="3" fillId="4" borderId="36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7" fillId="6" borderId="33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42" fillId="5" borderId="2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66" fontId="14" fillId="5" borderId="0" xfId="1" applyNumberFormat="1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6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26" fillId="4" borderId="25" xfId="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5" borderId="50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4" fontId="4" fillId="4" borderId="7" xfId="0" applyNumberFormat="1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4" fontId="4" fillId="4" borderId="36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/>
    </xf>
    <xf numFmtId="0" fontId="26" fillId="4" borderId="37" xfId="0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0" fontId="37" fillId="4" borderId="27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39" xfId="0" applyFont="1" applyFill="1" applyBorder="1" applyAlignment="1">
      <alignment horizontal="center" vertical="center" wrapText="1"/>
    </xf>
    <xf numFmtId="2" fontId="40" fillId="0" borderId="18" xfId="0" applyNumberFormat="1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2" fontId="40" fillId="0" borderId="40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2" fontId="26" fillId="0" borderId="36" xfId="0" applyNumberFormat="1" applyFont="1" applyFill="1" applyBorder="1" applyAlignment="1">
      <alignment horizontal="center"/>
    </xf>
    <xf numFmtId="2" fontId="26" fillId="0" borderId="25" xfId="0" applyNumberFormat="1" applyFont="1" applyFill="1" applyBorder="1" applyAlignment="1">
      <alignment horizontal="center"/>
    </xf>
    <xf numFmtId="2" fontId="40" fillId="0" borderId="16" xfId="0" applyNumberFormat="1" applyFont="1" applyFill="1" applyBorder="1" applyAlignment="1">
      <alignment horizontal="center" vertical="center"/>
    </xf>
    <xf numFmtId="2" fontId="40" fillId="0" borderId="46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166" fontId="40" fillId="0" borderId="1" xfId="1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47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40" fillId="0" borderId="19" xfId="0" applyFont="1" applyFill="1" applyBorder="1" applyAlignment="1">
      <alignment horizontal="center" vertical="center" wrapText="1"/>
    </xf>
    <xf numFmtId="166" fontId="40" fillId="0" borderId="19" xfId="1" applyNumberFormat="1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4"/>
  <sheetViews>
    <sheetView tabSelected="1" zoomScale="90" zoomScaleNormal="90" workbookViewId="0">
      <selection activeCell="A65" sqref="A65:T476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9.5" thickBot="1" x14ac:dyDescent="0.35">
      <c r="D1" s="227" t="s">
        <v>108</v>
      </c>
      <c r="E1" s="127"/>
      <c r="F1" s="127"/>
      <c r="G1" s="127"/>
      <c r="H1" s="127"/>
      <c r="I1" s="127"/>
      <c r="J1" s="127"/>
      <c r="M1" s="244"/>
      <c r="N1" s="244"/>
      <c r="O1" s="244"/>
    </row>
    <row r="2" spans="1:20" ht="18.75" x14ac:dyDescent="0.3">
      <c r="A2" s="280"/>
      <c r="B2" s="280"/>
      <c r="C2" s="287"/>
      <c r="D2" s="319" t="s">
        <v>67</v>
      </c>
      <c r="E2" s="320"/>
      <c r="F2" s="320"/>
      <c r="G2" s="320"/>
      <c r="H2" s="321"/>
      <c r="I2" s="320"/>
      <c r="J2" s="322"/>
      <c r="K2" s="253"/>
      <c r="L2" s="254"/>
      <c r="M2" s="254"/>
      <c r="N2" s="254"/>
      <c r="O2" s="254"/>
      <c r="P2" s="326"/>
      <c r="Q2" s="369"/>
      <c r="R2" s="338"/>
      <c r="S2" s="338"/>
      <c r="T2" s="339"/>
    </row>
    <row r="3" spans="1:20" ht="30" x14ac:dyDescent="0.25">
      <c r="A3" s="293" t="s">
        <v>110</v>
      </c>
      <c r="B3" s="274" t="s">
        <v>109</v>
      </c>
      <c r="C3" s="283" t="s">
        <v>18</v>
      </c>
      <c r="D3" s="267" t="s">
        <v>19</v>
      </c>
      <c r="E3" s="231" t="s">
        <v>29</v>
      </c>
      <c r="F3" s="231" t="s">
        <v>20</v>
      </c>
      <c r="G3" s="231" t="s">
        <v>21</v>
      </c>
      <c r="H3" s="231" t="s">
        <v>33</v>
      </c>
      <c r="I3" s="231"/>
      <c r="J3" s="267" t="s">
        <v>19</v>
      </c>
      <c r="K3" s="24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83" t="s">
        <v>23</v>
      </c>
      <c r="Q3" s="370" t="s">
        <v>24</v>
      </c>
      <c r="R3" s="5" t="s">
        <v>22</v>
      </c>
      <c r="S3" s="6" t="s">
        <v>25</v>
      </c>
      <c r="T3" s="246" t="s">
        <v>26</v>
      </c>
    </row>
    <row r="4" spans="1:20" x14ac:dyDescent="0.25">
      <c r="A4" s="275"/>
      <c r="B4" s="281" t="s">
        <v>28</v>
      </c>
      <c r="C4" s="282"/>
      <c r="D4" s="269"/>
      <c r="E4" s="231"/>
      <c r="F4" s="231"/>
      <c r="G4" s="231"/>
      <c r="H4" s="231"/>
      <c r="I4" s="231"/>
      <c r="J4" s="258"/>
      <c r="K4" s="245"/>
      <c r="L4" s="5"/>
      <c r="M4" s="5"/>
      <c r="N4" s="6"/>
      <c r="O4" s="183"/>
      <c r="P4" s="283"/>
      <c r="Q4" s="370"/>
      <c r="R4" s="5"/>
      <c r="S4" s="6"/>
      <c r="T4" s="246"/>
    </row>
    <row r="5" spans="1:20" ht="15" customHeight="1" x14ac:dyDescent="0.25">
      <c r="A5" s="276" t="s">
        <v>294</v>
      </c>
      <c r="B5" s="276"/>
      <c r="C5" s="393" t="s">
        <v>362</v>
      </c>
      <c r="D5" s="421" t="s">
        <v>356</v>
      </c>
      <c r="E5" s="394" t="e">
        <f>#REF!</f>
        <v>#REF!</v>
      </c>
      <c r="F5" s="422"/>
      <c r="G5" s="394"/>
      <c r="H5" s="394"/>
      <c r="I5" s="394"/>
      <c r="J5" s="395" t="s">
        <v>356</v>
      </c>
      <c r="K5" s="399">
        <v>17</v>
      </c>
      <c r="L5" s="399">
        <v>12.2</v>
      </c>
      <c r="M5" s="399">
        <v>15.5</v>
      </c>
      <c r="N5" s="399">
        <v>244</v>
      </c>
      <c r="O5" s="399">
        <v>1.34</v>
      </c>
      <c r="P5" s="399">
        <v>17</v>
      </c>
      <c r="Q5" s="399">
        <v>12.2</v>
      </c>
      <c r="R5" s="399">
        <v>15.5</v>
      </c>
      <c r="S5" s="399">
        <v>244</v>
      </c>
      <c r="T5" s="399">
        <f t="shared" ref="T5" si="0">O5</f>
        <v>1.34</v>
      </c>
    </row>
    <row r="6" spans="1:20" hidden="1" x14ac:dyDescent="0.25">
      <c r="A6" s="276" t="s">
        <v>251</v>
      </c>
      <c r="B6" s="276"/>
      <c r="C6" s="409" t="s">
        <v>142</v>
      </c>
      <c r="D6" s="421"/>
      <c r="E6" s="394"/>
      <c r="F6" s="394">
        <v>106.5</v>
      </c>
      <c r="G6" s="394">
        <v>105</v>
      </c>
      <c r="H6" s="394" t="e">
        <f>#REF!*F6/1000</f>
        <v>#REF!</v>
      </c>
      <c r="I6" s="394"/>
      <c r="J6" s="395"/>
      <c r="K6" s="396"/>
      <c r="L6" s="397"/>
      <c r="M6" s="397"/>
      <c r="N6" s="397"/>
      <c r="O6" s="398"/>
      <c r="P6" s="399"/>
      <c r="Q6" s="400"/>
      <c r="R6" s="397"/>
      <c r="S6" s="397"/>
      <c r="T6" s="401"/>
    </row>
    <row r="7" spans="1:20" hidden="1" x14ac:dyDescent="0.25">
      <c r="A7" s="276"/>
      <c r="B7" s="276"/>
      <c r="C7" s="423" t="s">
        <v>199</v>
      </c>
      <c r="D7" s="421"/>
      <c r="E7" s="394"/>
      <c r="F7" s="394">
        <v>3</v>
      </c>
      <c r="G7" s="394">
        <v>3</v>
      </c>
      <c r="H7" s="394" t="e">
        <f>#REF!*F7/1000</f>
        <v>#REF!</v>
      </c>
      <c r="I7" s="394" t="e">
        <f>D5*E5/1000</f>
        <v>#VALUE!</v>
      </c>
      <c r="J7" s="395"/>
      <c r="K7" s="396"/>
      <c r="L7" s="397"/>
      <c r="M7" s="397"/>
      <c r="N7" s="397"/>
      <c r="O7" s="398"/>
      <c r="P7" s="399"/>
      <c r="Q7" s="400"/>
      <c r="R7" s="397"/>
      <c r="S7" s="397"/>
      <c r="T7" s="401"/>
    </row>
    <row r="8" spans="1:20" hidden="1" x14ac:dyDescent="0.25">
      <c r="A8" s="276"/>
      <c r="B8" s="276"/>
      <c r="C8" s="409" t="s">
        <v>71</v>
      </c>
      <c r="D8" s="421"/>
      <c r="E8" s="394"/>
      <c r="F8" s="394">
        <v>10.5</v>
      </c>
      <c r="G8" s="394">
        <v>10.5</v>
      </c>
      <c r="H8" s="394" t="e">
        <f>#REF!*F8/1000</f>
        <v>#REF!</v>
      </c>
      <c r="I8" s="394" t="s">
        <v>42</v>
      </c>
      <c r="J8" s="395"/>
      <c r="K8" s="396"/>
      <c r="L8" s="397"/>
      <c r="M8" s="397"/>
      <c r="N8" s="397"/>
      <c r="O8" s="398"/>
      <c r="P8" s="399"/>
      <c r="Q8" s="400"/>
      <c r="R8" s="397"/>
      <c r="S8" s="397"/>
      <c r="T8" s="401"/>
    </row>
    <row r="9" spans="1:20" hidden="1" x14ac:dyDescent="0.25">
      <c r="A9" s="276"/>
      <c r="B9" s="276"/>
      <c r="C9" s="409" t="s">
        <v>2</v>
      </c>
      <c r="D9" s="421"/>
      <c r="E9" s="394"/>
      <c r="F9" s="394">
        <v>7.2</v>
      </c>
      <c r="G9" s="394">
        <v>7.2</v>
      </c>
      <c r="H9" s="394" t="e">
        <f>#REF!*F9/1000</f>
        <v>#REF!</v>
      </c>
      <c r="I9" s="394"/>
      <c r="J9" s="395"/>
      <c r="K9" s="396"/>
      <c r="L9" s="397"/>
      <c r="M9" s="397"/>
      <c r="N9" s="397"/>
      <c r="O9" s="398"/>
      <c r="P9" s="399"/>
      <c r="Q9" s="400"/>
      <c r="R9" s="397"/>
      <c r="S9" s="397"/>
      <c r="T9" s="401"/>
    </row>
    <row r="10" spans="1:20" hidden="1" x14ac:dyDescent="0.25">
      <c r="A10" s="276"/>
      <c r="B10" s="276"/>
      <c r="C10" s="409" t="s">
        <v>13</v>
      </c>
      <c r="D10" s="421"/>
      <c r="E10" s="394"/>
      <c r="F10" s="394">
        <v>15</v>
      </c>
      <c r="G10" s="394">
        <v>15</v>
      </c>
      <c r="H10" s="394" t="e">
        <f>#REF!*F10/1000</f>
        <v>#REF!</v>
      </c>
      <c r="I10" s="394"/>
      <c r="J10" s="395"/>
      <c r="K10" s="396"/>
      <c r="L10" s="397"/>
      <c r="M10" s="397"/>
      <c r="N10" s="397"/>
      <c r="O10" s="398"/>
      <c r="P10" s="399"/>
      <c r="Q10" s="400"/>
      <c r="R10" s="397"/>
      <c r="S10" s="397"/>
      <c r="T10" s="401"/>
    </row>
    <row r="11" spans="1:20" hidden="1" x14ac:dyDescent="0.25">
      <c r="A11" s="276"/>
      <c r="B11" s="276"/>
      <c r="C11" s="409" t="s">
        <v>210</v>
      </c>
      <c r="D11" s="421"/>
      <c r="E11" s="394"/>
      <c r="F11" s="394">
        <v>30</v>
      </c>
      <c r="G11" s="394">
        <v>30</v>
      </c>
      <c r="H11" s="394" t="e">
        <f>#REF!*F11/1000</f>
        <v>#REF!</v>
      </c>
      <c r="I11" s="394"/>
      <c r="J11" s="395"/>
      <c r="K11" s="396"/>
      <c r="L11" s="398"/>
      <c r="M11" s="424"/>
      <c r="N11" s="424"/>
      <c r="O11" s="424"/>
      <c r="P11" s="399"/>
      <c r="Q11" s="400"/>
      <c r="R11" s="397"/>
      <c r="S11" s="397"/>
      <c r="T11" s="401"/>
    </row>
    <row r="12" spans="1:20" hidden="1" x14ac:dyDescent="0.25">
      <c r="A12" s="276"/>
      <c r="B12" s="276"/>
      <c r="C12" s="409" t="s">
        <v>46</v>
      </c>
      <c r="D12" s="421"/>
      <c r="E12" s="394"/>
      <c r="F12" s="394">
        <v>30</v>
      </c>
      <c r="G12" s="394">
        <v>30</v>
      </c>
      <c r="H12" s="394" t="e">
        <f>F12*#REF!/1000</f>
        <v>#REF!</v>
      </c>
      <c r="I12" s="394"/>
      <c r="J12" s="395"/>
      <c r="K12" s="396"/>
      <c r="L12" s="398"/>
      <c r="M12" s="424"/>
      <c r="N12" s="424"/>
      <c r="O12" s="424"/>
      <c r="P12" s="399"/>
      <c r="Q12" s="400"/>
      <c r="R12" s="397"/>
      <c r="S12" s="397"/>
      <c r="T12" s="401"/>
    </row>
    <row r="13" spans="1:20" hidden="1" x14ac:dyDescent="0.25">
      <c r="A13" s="276" t="s">
        <v>204</v>
      </c>
      <c r="B13" s="276"/>
      <c r="C13" s="420" t="s">
        <v>214</v>
      </c>
      <c r="D13" s="421">
        <v>22.5</v>
      </c>
      <c r="E13" s="394"/>
      <c r="F13" s="394"/>
      <c r="G13" s="394"/>
      <c r="H13" s="394"/>
      <c r="I13" s="394"/>
      <c r="J13" s="395"/>
      <c r="K13" s="396"/>
      <c r="L13" s="397"/>
      <c r="M13" s="397"/>
      <c r="N13" s="397"/>
      <c r="O13" s="398"/>
      <c r="P13" s="399"/>
      <c r="Q13" s="400"/>
      <c r="R13" s="397"/>
      <c r="S13" s="397"/>
      <c r="T13" s="401"/>
    </row>
    <row r="14" spans="1:20" hidden="1" x14ac:dyDescent="0.25">
      <c r="A14" s="276"/>
      <c r="B14" s="276"/>
      <c r="C14" s="423" t="s">
        <v>211</v>
      </c>
      <c r="D14" s="421"/>
      <c r="E14" s="394"/>
      <c r="F14" s="394">
        <v>15</v>
      </c>
      <c r="G14" s="394">
        <v>15</v>
      </c>
      <c r="H14" s="394"/>
      <c r="I14" s="394"/>
      <c r="J14" s="395"/>
      <c r="K14" s="396"/>
      <c r="L14" s="397"/>
      <c r="M14" s="397"/>
      <c r="N14" s="397"/>
      <c r="O14" s="398"/>
      <c r="P14" s="399"/>
      <c r="Q14" s="400"/>
      <c r="R14" s="397"/>
      <c r="S14" s="397"/>
      <c r="T14" s="401"/>
    </row>
    <row r="15" spans="1:20" hidden="1" x14ac:dyDescent="0.25">
      <c r="A15" s="276"/>
      <c r="B15" s="276"/>
      <c r="C15" s="423" t="s">
        <v>199</v>
      </c>
      <c r="D15" s="421"/>
      <c r="E15" s="394"/>
      <c r="F15" s="394">
        <v>1.35</v>
      </c>
      <c r="G15" s="394">
        <v>1.35</v>
      </c>
      <c r="H15" s="394"/>
      <c r="I15" s="394"/>
      <c r="J15" s="395"/>
      <c r="K15" s="396"/>
      <c r="L15" s="397"/>
      <c r="M15" s="397"/>
      <c r="N15" s="397"/>
      <c r="O15" s="398"/>
      <c r="P15" s="399"/>
      <c r="Q15" s="400"/>
      <c r="R15" s="397"/>
      <c r="S15" s="397"/>
      <c r="T15" s="401"/>
    </row>
    <row r="16" spans="1:20" hidden="1" x14ac:dyDescent="0.25">
      <c r="A16" s="276"/>
      <c r="B16" s="276"/>
      <c r="C16" s="409" t="s">
        <v>143</v>
      </c>
      <c r="D16" s="421"/>
      <c r="E16" s="394"/>
      <c r="F16" s="394">
        <v>1.35</v>
      </c>
      <c r="G16" s="394">
        <v>1.35</v>
      </c>
      <c r="H16" s="394"/>
      <c r="I16" s="394"/>
      <c r="J16" s="395"/>
      <c r="K16" s="396"/>
      <c r="L16" s="397"/>
      <c r="M16" s="397"/>
      <c r="N16" s="397"/>
      <c r="O16" s="398"/>
      <c r="P16" s="399"/>
      <c r="Q16" s="400"/>
      <c r="R16" s="397"/>
      <c r="S16" s="397"/>
      <c r="T16" s="401"/>
    </row>
    <row r="17" spans="1:22" hidden="1" x14ac:dyDescent="0.25">
      <c r="A17" s="276"/>
      <c r="B17" s="276"/>
      <c r="C17" s="409" t="s">
        <v>1</v>
      </c>
      <c r="D17" s="421"/>
      <c r="E17" s="394"/>
      <c r="F17" s="394">
        <v>15</v>
      </c>
      <c r="G17" s="394">
        <v>15</v>
      </c>
      <c r="H17" s="394"/>
      <c r="I17" s="394"/>
      <c r="J17" s="395"/>
      <c r="K17" s="396"/>
      <c r="L17" s="397"/>
      <c r="M17" s="397"/>
      <c r="N17" s="397"/>
      <c r="O17" s="398"/>
      <c r="P17" s="399"/>
      <c r="Q17" s="400"/>
      <c r="R17" s="397"/>
      <c r="S17" s="397"/>
      <c r="T17" s="401"/>
    </row>
    <row r="18" spans="1:22" hidden="1" x14ac:dyDescent="0.25">
      <c r="A18" s="276"/>
      <c r="B18" s="276"/>
      <c r="C18" s="409" t="s">
        <v>60</v>
      </c>
      <c r="D18" s="421"/>
      <c r="E18" s="394"/>
      <c r="F18" s="394">
        <v>7.4999999999999997E-2</v>
      </c>
      <c r="G18" s="394">
        <v>7.4999999999999997E-2</v>
      </c>
      <c r="H18" s="394"/>
      <c r="I18" s="394"/>
      <c r="J18" s="395"/>
      <c r="K18" s="396"/>
      <c r="L18" s="397"/>
      <c r="M18" s="397"/>
      <c r="N18" s="397"/>
      <c r="O18" s="398"/>
      <c r="P18" s="399"/>
      <c r="Q18" s="400"/>
      <c r="R18" s="397"/>
      <c r="S18" s="397"/>
      <c r="T18" s="401"/>
    </row>
    <row r="19" spans="1:22" hidden="1" x14ac:dyDescent="0.25">
      <c r="A19" s="276"/>
      <c r="B19" s="276"/>
      <c r="C19" s="409" t="s">
        <v>40</v>
      </c>
      <c r="D19" s="421"/>
      <c r="E19" s="394"/>
      <c r="F19" s="394">
        <v>2.4</v>
      </c>
      <c r="G19" s="394">
        <v>2.4</v>
      </c>
      <c r="H19" s="394"/>
      <c r="I19" s="394"/>
      <c r="J19" s="395"/>
      <c r="K19" s="396"/>
      <c r="L19" s="397"/>
      <c r="M19" s="397"/>
      <c r="N19" s="397"/>
      <c r="O19" s="398"/>
      <c r="P19" s="399"/>
      <c r="Q19" s="400"/>
      <c r="R19" s="397"/>
      <c r="S19" s="397"/>
      <c r="T19" s="401"/>
    </row>
    <row r="20" spans="1:22" x14ac:dyDescent="0.25">
      <c r="A20" s="275" t="s">
        <v>256</v>
      </c>
      <c r="B20" s="275"/>
      <c r="C20" s="284" t="s">
        <v>264</v>
      </c>
      <c r="D20" s="263" t="s">
        <v>307</v>
      </c>
      <c r="E20" s="239">
        <f>E15</f>
        <v>0</v>
      </c>
      <c r="F20" s="239"/>
      <c r="G20" s="239"/>
      <c r="H20" s="240" t="e">
        <f>F20*#REF!/1000</f>
        <v>#REF!</v>
      </c>
      <c r="I20" s="239"/>
      <c r="J20" s="271" t="s">
        <v>308</v>
      </c>
      <c r="K20" s="257">
        <v>18.5</v>
      </c>
      <c r="L20" s="170">
        <v>14.5</v>
      </c>
      <c r="M20" s="170">
        <v>13</v>
      </c>
      <c r="N20" s="170">
        <v>148</v>
      </c>
      <c r="O20" s="349">
        <v>0.14000000000000001</v>
      </c>
      <c r="P20" s="373">
        <f>K20*1.5</f>
        <v>27.75</v>
      </c>
      <c r="Q20" s="355">
        <f t="shared" ref="Q20" si="1">L20*1.5</f>
        <v>21.75</v>
      </c>
      <c r="R20" s="170">
        <f t="shared" ref="R20" si="2">M20*1.5</f>
        <v>19.5</v>
      </c>
      <c r="S20" s="170">
        <f t="shared" ref="S20" si="3">N20*1.5</f>
        <v>222</v>
      </c>
      <c r="T20" s="358">
        <f t="shared" ref="T20" si="4">O20*1.5</f>
        <v>0.21000000000000002</v>
      </c>
    </row>
    <row r="21" spans="1:22" hidden="1" x14ac:dyDescent="0.25">
      <c r="A21" s="276" t="s">
        <v>253</v>
      </c>
      <c r="B21" s="276"/>
      <c r="C21" s="423"/>
      <c r="D21" s="402"/>
      <c r="E21" s="394"/>
      <c r="F21" s="394"/>
      <c r="G21" s="394"/>
      <c r="H21" s="394" t="e">
        <f>#REF!*F21/1000</f>
        <v>#REF!</v>
      </c>
      <c r="I21" s="394"/>
      <c r="J21" s="395"/>
      <c r="K21" s="396"/>
      <c r="L21" s="397"/>
      <c r="M21" s="397"/>
      <c r="N21" s="397"/>
      <c r="O21" s="398"/>
      <c r="P21" s="399"/>
      <c r="Q21" s="400"/>
      <c r="R21" s="397"/>
      <c r="S21" s="397"/>
      <c r="T21" s="401"/>
    </row>
    <row r="22" spans="1:22" ht="15" hidden="1" customHeight="1" x14ac:dyDescent="0.25">
      <c r="A22" s="276"/>
      <c r="B22" s="276"/>
      <c r="C22" s="423"/>
      <c r="D22" s="402"/>
      <c r="E22" s="394"/>
      <c r="F22" s="422"/>
      <c r="G22" s="394"/>
      <c r="H22" s="394" t="e">
        <f>F22*#REF!/1000</f>
        <v>#REF!</v>
      </c>
      <c r="I22" s="394"/>
      <c r="J22" s="395"/>
      <c r="K22" s="396"/>
      <c r="L22" s="397"/>
      <c r="M22" s="397"/>
      <c r="N22" s="397"/>
      <c r="O22" s="398"/>
      <c r="P22" s="399"/>
      <c r="Q22" s="400"/>
      <c r="R22" s="397"/>
      <c r="S22" s="397"/>
      <c r="T22" s="401"/>
      <c r="U22" s="109" t="s">
        <v>45</v>
      </c>
      <c r="V22" s="86"/>
    </row>
    <row r="23" spans="1:22" ht="15" hidden="1" customHeight="1" x14ac:dyDescent="0.25">
      <c r="A23" s="276"/>
      <c r="B23" s="276"/>
      <c r="C23" s="423"/>
      <c r="D23" s="402"/>
      <c r="E23" s="394"/>
      <c r="F23" s="422"/>
      <c r="G23" s="394"/>
      <c r="H23" s="394" t="e">
        <f>F23*#REF!/1000</f>
        <v>#REF!</v>
      </c>
      <c r="I23" s="394"/>
      <c r="J23" s="395"/>
      <c r="K23" s="396"/>
      <c r="L23" s="397"/>
      <c r="M23" s="397"/>
      <c r="N23" s="397"/>
      <c r="O23" s="398"/>
      <c r="P23" s="399"/>
      <c r="Q23" s="400"/>
      <c r="R23" s="397"/>
      <c r="S23" s="397"/>
      <c r="T23" s="401"/>
      <c r="U23" s="111"/>
      <c r="V23" s="9"/>
    </row>
    <row r="24" spans="1:22" hidden="1" x14ac:dyDescent="0.25">
      <c r="A24" s="276" t="s">
        <v>188</v>
      </c>
      <c r="B24" s="276"/>
      <c r="C24" s="403" t="s">
        <v>189</v>
      </c>
      <c r="D24" s="402">
        <v>40</v>
      </c>
      <c r="E24" s="394"/>
      <c r="F24" s="394"/>
      <c r="G24" s="394"/>
      <c r="H24" s="425"/>
      <c r="I24" s="394"/>
      <c r="J24" s="395"/>
      <c r="K24" s="396">
        <v>1.6</v>
      </c>
      <c r="L24" s="397">
        <v>17.12</v>
      </c>
      <c r="M24" s="397">
        <v>10.52</v>
      </c>
      <c r="N24" s="397">
        <v>202.52</v>
      </c>
      <c r="O24" s="398">
        <v>0</v>
      </c>
      <c r="P24" s="399">
        <v>1.6</v>
      </c>
      <c r="Q24" s="400">
        <v>17.12</v>
      </c>
      <c r="R24" s="397">
        <v>10.52</v>
      </c>
      <c r="S24" s="397">
        <v>202.52</v>
      </c>
      <c r="T24" s="401">
        <v>0</v>
      </c>
    </row>
    <row r="25" spans="1:22" hidden="1" x14ac:dyDescent="0.25">
      <c r="A25" s="276" t="s">
        <v>190</v>
      </c>
      <c r="B25" s="276"/>
      <c r="C25" s="423" t="s">
        <v>199</v>
      </c>
      <c r="D25" s="402"/>
      <c r="E25" s="394"/>
      <c r="F25" s="422">
        <v>20</v>
      </c>
      <c r="G25" s="394">
        <v>20</v>
      </c>
      <c r="H25" s="425" t="e">
        <f>F25*#REF!/1000</f>
        <v>#REF!</v>
      </c>
      <c r="I25" s="394"/>
      <c r="J25" s="395"/>
      <c r="K25" s="410"/>
      <c r="L25" s="411"/>
      <c r="M25" s="411"/>
      <c r="N25" s="411"/>
      <c r="O25" s="412"/>
      <c r="P25" s="413"/>
      <c r="Q25" s="414"/>
      <c r="R25" s="411"/>
      <c r="S25" s="411"/>
      <c r="T25" s="415"/>
    </row>
    <row r="26" spans="1:22" x14ac:dyDescent="0.25">
      <c r="A26" s="276" t="s">
        <v>88</v>
      </c>
      <c r="B26" s="275"/>
      <c r="C26" s="403" t="s">
        <v>3</v>
      </c>
      <c r="D26" s="421">
        <v>200</v>
      </c>
      <c r="E26" s="394">
        <f>E20</f>
        <v>0</v>
      </c>
      <c r="F26" s="394"/>
      <c r="G26" s="394"/>
      <c r="H26" s="425" t="e">
        <f>F26*#REF!/1000</f>
        <v>#REF!</v>
      </c>
      <c r="I26" s="394"/>
      <c r="J26" s="395">
        <v>200</v>
      </c>
      <c r="K26" s="396">
        <v>2.8</v>
      </c>
      <c r="L26" s="397">
        <v>3.2</v>
      </c>
      <c r="M26" s="397">
        <v>14.8</v>
      </c>
      <c r="N26" s="397">
        <v>120</v>
      </c>
      <c r="O26" s="398">
        <v>0.72</v>
      </c>
      <c r="P26" s="399">
        <v>2.8</v>
      </c>
      <c r="Q26" s="400">
        <v>3.2</v>
      </c>
      <c r="R26" s="397">
        <v>14.8</v>
      </c>
      <c r="S26" s="397">
        <v>120</v>
      </c>
      <c r="T26" s="401">
        <v>0.72</v>
      </c>
    </row>
    <row r="27" spans="1:22" x14ac:dyDescent="0.25">
      <c r="A27" s="276" t="s">
        <v>135</v>
      </c>
      <c r="B27" s="276"/>
      <c r="C27" s="403" t="s">
        <v>5</v>
      </c>
      <c r="D27" s="402">
        <v>30</v>
      </c>
      <c r="E27" s="394"/>
      <c r="F27" s="422">
        <v>20</v>
      </c>
      <c r="G27" s="394">
        <v>20</v>
      </c>
      <c r="H27" s="425" t="e">
        <f>F27*#REF!/1000</f>
        <v>#REF!</v>
      </c>
      <c r="I27" s="394"/>
      <c r="J27" s="395">
        <v>40</v>
      </c>
      <c r="K27" s="410">
        <v>2</v>
      </c>
      <c r="L27" s="411">
        <v>0.35</v>
      </c>
      <c r="M27" s="411">
        <v>0.33</v>
      </c>
      <c r="N27" s="411">
        <v>48.75</v>
      </c>
      <c r="O27" s="412"/>
      <c r="P27" s="416">
        <f>K27*1.5</f>
        <v>3</v>
      </c>
      <c r="Q27" s="426">
        <f>L27*1.5</f>
        <v>0.52499999999999991</v>
      </c>
      <c r="R27" s="427">
        <f>M27*1.5</f>
        <v>0.495</v>
      </c>
      <c r="S27" s="427">
        <f>N27*1.5</f>
        <v>73.125</v>
      </c>
      <c r="T27" s="417">
        <f>O27*1.5</f>
        <v>0</v>
      </c>
    </row>
    <row r="28" spans="1:22" ht="15.75" thickBot="1" x14ac:dyDescent="0.3">
      <c r="A28" s="295" t="s">
        <v>280</v>
      </c>
      <c r="B28" s="295"/>
      <c r="C28" s="405" t="s">
        <v>358</v>
      </c>
      <c r="D28" s="272" t="s">
        <v>359</v>
      </c>
      <c r="E28" s="241" t="s">
        <v>282</v>
      </c>
      <c r="F28" s="241" t="s">
        <v>282</v>
      </c>
      <c r="G28" s="241" t="s">
        <v>282</v>
      </c>
      <c r="H28" s="241" t="s">
        <v>282</v>
      </c>
      <c r="I28" s="241" t="s">
        <v>282</v>
      </c>
      <c r="J28" s="296" t="s">
        <v>359</v>
      </c>
      <c r="K28" s="428">
        <v>1.5</v>
      </c>
      <c r="L28" s="429">
        <v>0.5</v>
      </c>
      <c r="M28" s="429">
        <v>21</v>
      </c>
      <c r="N28" s="429">
        <v>95</v>
      </c>
      <c r="O28" s="430">
        <v>10</v>
      </c>
      <c r="P28" s="431">
        <v>1.5</v>
      </c>
      <c r="Q28" s="432">
        <v>0.5</v>
      </c>
      <c r="R28" s="433">
        <v>21</v>
      </c>
      <c r="S28" s="433">
        <v>95</v>
      </c>
      <c r="T28" s="434">
        <v>10</v>
      </c>
    </row>
    <row r="29" spans="1:22" ht="15.75" thickBot="1" x14ac:dyDescent="0.3">
      <c r="A29" s="303"/>
      <c r="B29" s="303"/>
      <c r="C29" s="406" t="s">
        <v>107</v>
      </c>
      <c r="D29" s="407"/>
      <c r="E29" s="404"/>
      <c r="F29" s="435"/>
      <c r="G29" s="404"/>
      <c r="H29" s="436" t="e">
        <f>F29*#REF!/1000</f>
        <v>#REF!</v>
      </c>
      <c r="I29" s="404"/>
      <c r="J29" s="437"/>
      <c r="K29" s="392">
        <f>K5+K20+K26+K27+K28</f>
        <v>41.8</v>
      </c>
      <c r="L29" s="392">
        <f t="shared" ref="L29:T29" si="5">L5+L20+L26+L27+L28</f>
        <v>30.75</v>
      </c>
      <c r="M29" s="392">
        <f t="shared" si="5"/>
        <v>64.63</v>
      </c>
      <c r="N29" s="392">
        <f t="shared" si="5"/>
        <v>655.75</v>
      </c>
      <c r="O29" s="392">
        <f t="shared" si="5"/>
        <v>12.2</v>
      </c>
      <c r="P29" s="392">
        <f t="shared" si="5"/>
        <v>52.05</v>
      </c>
      <c r="Q29" s="392">
        <f t="shared" si="5"/>
        <v>38.175000000000004</v>
      </c>
      <c r="R29" s="392">
        <f t="shared" si="5"/>
        <v>71.294999999999987</v>
      </c>
      <c r="S29" s="392">
        <f t="shared" si="5"/>
        <v>754.125</v>
      </c>
      <c r="T29" s="392">
        <f t="shared" si="5"/>
        <v>12.27</v>
      </c>
    </row>
    <row r="30" spans="1:22" x14ac:dyDescent="0.25">
      <c r="A30" s="318"/>
      <c r="B30" s="299" t="s">
        <v>27</v>
      </c>
      <c r="C30" s="391"/>
      <c r="D30" s="266"/>
      <c r="E30" s="300"/>
      <c r="F30" s="236"/>
      <c r="G30" s="300"/>
      <c r="H30" s="301"/>
      <c r="I30" s="300"/>
      <c r="J30" s="302"/>
      <c r="K30" s="389"/>
      <c r="L30" s="390"/>
      <c r="M30" s="390"/>
      <c r="N30" s="390"/>
      <c r="O30" s="340"/>
      <c r="P30" s="383"/>
      <c r="Q30" s="376"/>
      <c r="R30" s="330"/>
      <c r="S30" s="330"/>
      <c r="T30" s="345"/>
    </row>
    <row r="31" spans="1:22" ht="18.75" customHeight="1" x14ac:dyDescent="0.25">
      <c r="A31" s="276" t="s">
        <v>145</v>
      </c>
      <c r="B31" s="277"/>
      <c r="C31" s="286" t="s">
        <v>353</v>
      </c>
      <c r="D31" s="259">
        <v>80</v>
      </c>
      <c r="E31" s="232">
        <f>E24</f>
        <v>0</v>
      </c>
      <c r="F31" s="232"/>
      <c r="G31" s="232"/>
      <c r="H31" s="233" t="e">
        <f>F31*#REF!/1000</f>
        <v>#REF!</v>
      </c>
      <c r="I31" s="232"/>
      <c r="J31" s="260">
        <v>100</v>
      </c>
      <c r="K31" s="247">
        <v>0.66</v>
      </c>
      <c r="L31" s="33">
        <v>0.12</v>
      </c>
      <c r="M31" s="33">
        <v>2.35</v>
      </c>
      <c r="N31" s="33">
        <v>14.4</v>
      </c>
      <c r="O31" s="189">
        <v>2.9</v>
      </c>
      <c r="P31" s="381">
        <f>K31*1.67</f>
        <v>1.1022000000000001</v>
      </c>
      <c r="Q31" s="375">
        <f t="shared" ref="Q31:T31" si="6">L31*1.67</f>
        <v>0.20039999999999999</v>
      </c>
      <c r="R31" s="344">
        <f t="shared" si="6"/>
        <v>3.9245000000000001</v>
      </c>
      <c r="S31" s="344">
        <f t="shared" si="6"/>
        <v>24.047999999999998</v>
      </c>
      <c r="T31" s="346">
        <f t="shared" si="6"/>
        <v>4.843</v>
      </c>
    </row>
    <row r="32" spans="1:22" hidden="1" x14ac:dyDescent="0.25">
      <c r="A32" s="276" t="s">
        <v>146</v>
      </c>
      <c r="B32" s="278"/>
      <c r="C32" s="285" t="s">
        <v>54</v>
      </c>
      <c r="D32" s="259"/>
      <c r="E32" s="232"/>
      <c r="F32" s="232">
        <v>70.8</v>
      </c>
      <c r="G32" s="232">
        <v>60</v>
      </c>
      <c r="H32" s="233" t="e">
        <f>F32*#REF!/1000</f>
        <v>#REF!</v>
      </c>
      <c r="I32" s="232">
        <f>E31*D31/1000</f>
        <v>0</v>
      </c>
      <c r="J32" s="260"/>
      <c r="K32" s="247"/>
      <c r="L32" s="33"/>
      <c r="M32" s="33"/>
      <c r="N32" s="33"/>
      <c r="O32" s="189"/>
      <c r="P32" s="381">
        <f t="shared" ref="P32:P33" si="7">K32*1.67</f>
        <v>0</v>
      </c>
      <c r="Q32" s="375">
        <f t="shared" ref="Q32:Q33" si="8">L32*1.67</f>
        <v>0</v>
      </c>
      <c r="R32" s="344">
        <f t="shared" ref="R32:R33" si="9">M32*1.67</f>
        <v>0</v>
      </c>
      <c r="S32" s="344">
        <f t="shared" ref="S32:S33" si="10">N32*1.67</f>
        <v>0</v>
      </c>
      <c r="T32" s="346">
        <f t="shared" ref="T32:T33" si="11">O32*1.67</f>
        <v>0</v>
      </c>
    </row>
    <row r="33" spans="1:20" x14ac:dyDescent="0.25">
      <c r="A33" s="276" t="s">
        <v>148</v>
      </c>
      <c r="B33" s="276"/>
      <c r="C33" s="284" t="s">
        <v>354</v>
      </c>
      <c r="D33" s="259">
        <v>250</v>
      </c>
      <c r="E33" s="232">
        <f>E31</f>
        <v>0</v>
      </c>
      <c r="F33" s="230"/>
      <c r="G33" s="232"/>
      <c r="H33" s="232" t="e">
        <f>F33*#REF!/1000</f>
        <v>#REF!</v>
      </c>
      <c r="I33" s="232"/>
      <c r="J33" s="260">
        <v>250</v>
      </c>
      <c r="K33" s="247">
        <v>1.6</v>
      </c>
      <c r="L33" s="33">
        <v>3.4</v>
      </c>
      <c r="M33" s="33">
        <v>8.6</v>
      </c>
      <c r="N33" s="33">
        <v>72</v>
      </c>
      <c r="O33" s="189">
        <v>14.8</v>
      </c>
      <c r="P33" s="381">
        <f t="shared" si="7"/>
        <v>2.6720000000000002</v>
      </c>
      <c r="Q33" s="375">
        <f t="shared" si="8"/>
        <v>5.6779999999999999</v>
      </c>
      <c r="R33" s="344">
        <f t="shared" si="9"/>
        <v>14.361999999999998</v>
      </c>
      <c r="S33" s="344">
        <f t="shared" si="10"/>
        <v>120.24</v>
      </c>
      <c r="T33" s="346">
        <f t="shared" si="11"/>
        <v>24.716000000000001</v>
      </c>
    </row>
    <row r="34" spans="1:20" hidden="1" x14ac:dyDescent="0.25">
      <c r="A34" s="276" t="s">
        <v>149</v>
      </c>
      <c r="B34" s="276"/>
      <c r="C34" s="289" t="s">
        <v>34</v>
      </c>
      <c r="D34" s="268"/>
      <c r="E34" s="232"/>
      <c r="F34" s="231">
        <v>40</v>
      </c>
      <c r="G34" s="238">
        <v>32</v>
      </c>
      <c r="H34" s="237" t="e">
        <f>F34*#REF!/1000</f>
        <v>#REF!</v>
      </c>
      <c r="I34" s="232"/>
      <c r="J34" s="270"/>
      <c r="K34" s="247"/>
      <c r="L34" s="33"/>
      <c r="M34" s="33"/>
      <c r="N34" s="33"/>
      <c r="O34" s="189"/>
      <c r="P34" s="381">
        <f t="shared" ref="P34:P43" si="12">K34*1.67</f>
        <v>0</v>
      </c>
      <c r="Q34" s="375">
        <f t="shared" ref="Q34:Q43" si="13">L34*1.67</f>
        <v>0</v>
      </c>
      <c r="R34" s="344">
        <f t="shared" ref="R34:R43" si="14">M34*1.67</f>
        <v>0</v>
      </c>
      <c r="S34" s="344">
        <f t="shared" ref="S34:S43" si="15">N34*1.67</f>
        <v>0</v>
      </c>
      <c r="T34" s="346">
        <f t="shared" ref="T34:T43" si="16">O34*1.67</f>
        <v>0</v>
      </c>
    </row>
    <row r="35" spans="1:20" hidden="1" x14ac:dyDescent="0.25">
      <c r="A35" s="276"/>
      <c r="B35" s="276"/>
      <c r="C35" s="285" t="s">
        <v>59</v>
      </c>
      <c r="D35" s="259"/>
      <c r="E35" s="232"/>
      <c r="F35" s="230">
        <v>28</v>
      </c>
      <c r="G35" s="232">
        <v>22</v>
      </c>
      <c r="H35" s="237" t="e">
        <f>F35*#REF!/1000</f>
        <v>#REF!</v>
      </c>
      <c r="I35" s="232"/>
      <c r="J35" s="270"/>
      <c r="K35" s="247"/>
      <c r="L35" s="33"/>
      <c r="M35" s="33"/>
      <c r="N35" s="33"/>
      <c r="O35" s="189"/>
      <c r="P35" s="381">
        <f t="shared" si="12"/>
        <v>0</v>
      </c>
      <c r="Q35" s="375">
        <f t="shared" si="13"/>
        <v>0</v>
      </c>
      <c r="R35" s="344">
        <f t="shared" si="14"/>
        <v>0</v>
      </c>
      <c r="S35" s="344">
        <f t="shared" si="15"/>
        <v>0</v>
      </c>
      <c r="T35" s="346">
        <f t="shared" si="16"/>
        <v>0</v>
      </c>
    </row>
    <row r="36" spans="1:20" hidden="1" x14ac:dyDescent="0.25">
      <c r="A36" s="276"/>
      <c r="B36" s="276"/>
      <c r="C36" s="285" t="s">
        <v>46</v>
      </c>
      <c r="D36" s="259"/>
      <c r="E36" s="232"/>
      <c r="F36" s="230">
        <v>10</v>
      </c>
      <c r="G36" s="232">
        <v>8</v>
      </c>
      <c r="H36" s="237" t="e">
        <f>F36*#REF!/1000</f>
        <v>#REF!</v>
      </c>
      <c r="I36" s="232"/>
      <c r="J36" s="270"/>
      <c r="K36" s="247"/>
      <c r="L36" s="33"/>
      <c r="M36" s="33"/>
      <c r="N36" s="33"/>
      <c r="O36" s="189"/>
      <c r="P36" s="381">
        <f t="shared" si="12"/>
        <v>0</v>
      </c>
      <c r="Q36" s="375">
        <f t="shared" si="13"/>
        <v>0</v>
      </c>
      <c r="R36" s="344">
        <f t="shared" si="14"/>
        <v>0</v>
      </c>
      <c r="S36" s="344">
        <f t="shared" si="15"/>
        <v>0</v>
      </c>
      <c r="T36" s="346">
        <f t="shared" si="16"/>
        <v>0</v>
      </c>
    </row>
    <row r="37" spans="1:20" hidden="1" x14ac:dyDescent="0.25">
      <c r="A37" s="276"/>
      <c r="B37" s="276"/>
      <c r="C37" s="285" t="s">
        <v>57</v>
      </c>
      <c r="D37" s="259"/>
      <c r="E37" s="232"/>
      <c r="F37" s="230">
        <v>4.8</v>
      </c>
      <c r="G37" s="232">
        <v>4</v>
      </c>
      <c r="H37" s="237" t="e">
        <f>F37*#REF!/1000</f>
        <v>#REF!</v>
      </c>
      <c r="I37" s="232">
        <f>D33*E33/1000</f>
        <v>0</v>
      </c>
      <c r="J37" s="270"/>
      <c r="K37" s="247"/>
      <c r="L37" s="33"/>
      <c r="M37" s="33"/>
      <c r="N37" s="33"/>
      <c r="O37" s="189"/>
      <c r="P37" s="381">
        <f t="shared" si="12"/>
        <v>0</v>
      </c>
      <c r="Q37" s="375">
        <f t="shared" si="13"/>
        <v>0</v>
      </c>
      <c r="R37" s="344">
        <f t="shared" si="14"/>
        <v>0</v>
      </c>
      <c r="S37" s="344">
        <f t="shared" si="15"/>
        <v>0</v>
      </c>
      <c r="T37" s="346">
        <f t="shared" si="16"/>
        <v>0</v>
      </c>
    </row>
    <row r="38" spans="1:20" hidden="1" x14ac:dyDescent="0.25">
      <c r="A38" s="276"/>
      <c r="B38" s="276"/>
      <c r="C38" s="285" t="s">
        <v>17</v>
      </c>
      <c r="D38" s="259"/>
      <c r="E38" s="232"/>
      <c r="F38" s="230">
        <v>4</v>
      </c>
      <c r="G38" s="232">
        <v>4</v>
      </c>
      <c r="H38" s="237" t="e">
        <f>F38*#REF!/1000</f>
        <v>#REF!</v>
      </c>
      <c r="I38" s="232" t="s">
        <v>41</v>
      </c>
      <c r="J38" s="270"/>
      <c r="K38" s="251"/>
      <c r="L38" s="226"/>
      <c r="M38" s="226"/>
      <c r="N38" s="226"/>
      <c r="O38" s="341"/>
      <c r="P38" s="381">
        <f t="shared" si="12"/>
        <v>0</v>
      </c>
      <c r="Q38" s="375">
        <f t="shared" si="13"/>
        <v>0</v>
      </c>
      <c r="R38" s="344">
        <f t="shared" si="14"/>
        <v>0</v>
      </c>
      <c r="S38" s="344">
        <f t="shared" si="15"/>
        <v>0</v>
      </c>
      <c r="T38" s="346">
        <f t="shared" si="16"/>
        <v>0</v>
      </c>
    </row>
    <row r="39" spans="1:20" hidden="1" x14ac:dyDescent="0.25">
      <c r="A39" s="276"/>
      <c r="B39" s="276"/>
      <c r="C39" s="285" t="s">
        <v>199</v>
      </c>
      <c r="D39" s="259"/>
      <c r="E39" s="232"/>
      <c r="F39" s="230">
        <v>2</v>
      </c>
      <c r="G39" s="232">
        <v>2</v>
      </c>
      <c r="H39" s="237" t="e">
        <f>F39*#REF!/1000</f>
        <v>#REF!</v>
      </c>
      <c r="I39" s="232"/>
      <c r="J39" s="270"/>
      <c r="K39" s="251"/>
      <c r="L39" s="226"/>
      <c r="M39" s="226"/>
      <c r="N39" s="226"/>
      <c r="O39" s="341"/>
      <c r="P39" s="381">
        <f t="shared" si="12"/>
        <v>0</v>
      </c>
      <c r="Q39" s="375">
        <f t="shared" si="13"/>
        <v>0</v>
      </c>
      <c r="R39" s="344">
        <f t="shared" si="14"/>
        <v>0</v>
      </c>
      <c r="S39" s="344">
        <f t="shared" si="15"/>
        <v>0</v>
      </c>
      <c r="T39" s="346">
        <f t="shared" si="16"/>
        <v>0</v>
      </c>
    </row>
    <row r="40" spans="1:20" hidden="1" x14ac:dyDescent="0.25">
      <c r="A40" s="276"/>
      <c r="B40" s="276"/>
      <c r="C40" s="285" t="s">
        <v>2</v>
      </c>
      <c r="D40" s="259"/>
      <c r="E40" s="232"/>
      <c r="F40" s="230">
        <v>0.8</v>
      </c>
      <c r="G40" s="232">
        <v>0.8</v>
      </c>
      <c r="H40" s="237" t="e">
        <f>F40*#REF!/1000</f>
        <v>#REF!</v>
      </c>
      <c r="I40" s="232"/>
      <c r="J40" s="270"/>
      <c r="K40" s="251"/>
      <c r="L40" s="226"/>
      <c r="M40" s="226"/>
      <c r="N40" s="226"/>
      <c r="O40" s="341"/>
      <c r="P40" s="381">
        <f t="shared" si="12"/>
        <v>0</v>
      </c>
      <c r="Q40" s="375">
        <f t="shared" si="13"/>
        <v>0</v>
      </c>
      <c r="R40" s="344">
        <f t="shared" si="14"/>
        <v>0</v>
      </c>
      <c r="S40" s="344">
        <f t="shared" si="15"/>
        <v>0</v>
      </c>
      <c r="T40" s="346">
        <f t="shared" si="16"/>
        <v>0</v>
      </c>
    </row>
    <row r="41" spans="1:20" hidden="1" x14ac:dyDescent="0.25">
      <c r="A41" s="276"/>
      <c r="B41" s="276"/>
      <c r="C41" s="285" t="s">
        <v>80</v>
      </c>
      <c r="D41" s="262"/>
      <c r="E41" s="234"/>
      <c r="F41" s="232">
        <v>21.26</v>
      </c>
      <c r="G41" s="232">
        <v>16.100000000000001</v>
      </c>
      <c r="H41" s="237"/>
      <c r="I41" s="232"/>
      <c r="J41" s="270"/>
      <c r="K41" s="251"/>
      <c r="L41" s="226"/>
      <c r="M41" s="226"/>
      <c r="N41" s="226"/>
      <c r="O41" s="341"/>
      <c r="P41" s="381">
        <f t="shared" si="12"/>
        <v>0</v>
      </c>
      <c r="Q41" s="375">
        <f t="shared" si="13"/>
        <v>0</v>
      </c>
      <c r="R41" s="344">
        <f t="shared" si="14"/>
        <v>0</v>
      </c>
      <c r="S41" s="344">
        <f t="shared" si="15"/>
        <v>0</v>
      </c>
      <c r="T41" s="346">
        <f t="shared" si="16"/>
        <v>0</v>
      </c>
    </row>
    <row r="42" spans="1:20" hidden="1" x14ac:dyDescent="0.25">
      <c r="A42" s="276"/>
      <c r="B42" s="276"/>
      <c r="C42" s="285" t="s">
        <v>150</v>
      </c>
      <c r="D42" s="259"/>
      <c r="E42" s="232"/>
      <c r="F42" s="230">
        <v>130</v>
      </c>
      <c r="G42" s="232">
        <v>130</v>
      </c>
      <c r="H42" s="237" t="e">
        <f>F42*#REF!/1000</f>
        <v>#REF!</v>
      </c>
      <c r="I42" s="232"/>
      <c r="J42" s="270"/>
      <c r="K42" s="251"/>
      <c r="L42" s="226"/>
      <c r="M42" s="226"/>
      <c r="N42" s="226"/>
      <c r="O42" s="341"/>
      <c r="P42" s="381">
        <f t="shared" si="12"/>
        <v>0</v>
      </c>
      <c r="Q42" s="375">
        <f t="shared" si="13"/>
        <v>0</v>
      </c>
      <c r="R42" s="344">
        <f t="shared" si="14"/>
        <v>0</v>
      </c>
      <c r="S42" s="344">
        <f t="shared" si="15"/>
        <v>0</v>
      </c>
      <c r="T42" s="346">
        <f t="shared" si="16"/>
        <v>0</v>
      </c>
    </row>
    <row r="43" spans="1:20" hidden="1" x14ac:dyDescent="0.25">
      <c r="A43" s="276"/>
      <c r="B43" s="276"/>
      <c r="C43" s="285" t="s">
        <v>209</v>
      </c>
      <c r="D43" s="259"/>
      <c r="E43" s="232"/>
      <c r="F43" s="230">
        <v>4</v>
      </c>
      <c r="G43" s="232">
        <v>4</v>
      </c>
      <c r="H43" s="237" t="e">
        <f>F43*#REF!/1000</f>
        <v>#REF!</v>
      </c>
      <c r="I43" s="232"/>
      <c r="J43" s="270"/>
      <c r="K43" s="251"/>
      <c r="L43" s="226"/>
      <c r="M43" s="226"/>
      <c r="N43" s="226"/>
      <c r="O43" s="341"/>
      <c r="P43" s="381">
        <f t="shared" si="12"/>
        <v>0</v>
      </c>
      <c r="Q43" s="375">
        <f t="shared" si="13"/>
        <v>0</v>
      </c>
      <c r="R43" s="344">
        <f t="shared" si="14"/>
        <v>0</v>
      </c>
      <c r="S43" s="344">
        <f t="shared" si="15"/>
        <v>0</v>
      </c>
      <c r="T43" s="346">
        <f t="shared" si="16"/>
        <v>0</v>
      </c>
    </row>
    <row r="44" spans="1:20" ht="28.5" x14ac:dyDescent="0.25">
      <c r="A44" s="294" t="s">
        <v>151</v>
      </c>
      <c r="B44" s="276"/>
      <c r="C44" s="284" t="s">
        <v>273</v>
      </c>
      <c r="D44" s="259">
        <v>250</v>
      </c>
      <c r="E44" s="232">
        <f>E32</f>
        <v>0</v>
      </c>
      <c r="F44" s="230"/>
      <c r="G44" s="232"/>
      <c r="H44" s="232"/>
      <c r="I44" s="232"/>
      <c r="J44" s="271">
        <v>280</v>
      </c>
      <c r="K44" s="257">
        <v>14.9</v>
      </c>
      <c r="L44" s="170">
        <v>13.5</v>
      </c>
      <c r="M44" s="170">
        <v>37.9</v>
      </c>
      <c r="N44" s="170">
        <v>358.5</v>
      </c>
      <c r="O44" s="347">
        <v>1.6</v>
      </c>
      <c r="P44" s="373">
        <v>16.2</v>
      </c>
      <c r="Q44" s="355">
        <v>14.5</v>
      </c>
      <c r="R44" s="170">
        <f t="shared" ref="R44" si="17">M44*1.5</f>
        <v>56.849999999999994</v>
      </c>
      <c r="S44" s="170">
        <f t="shared" ref="S44" si="18">N44*1.5</f>
        <v>537.75</v>
      </c>
      <c r="T44" s="351">
        <f t="shared" ref="T44" si="19">O44*1.5</f>
        <v>2.4000000000000004</v>
      </c>
    </row>
    <row r="45" spans="1:20" ht="15" hidden="1" customHeight="1" x14ac:dyDescent="0.25">
      <c r="A45" s="275" t="s">
        <v>152</v>
      </c>
      <c r="B45" s="275"/>
      <c r="C45" s="285" t="s">
        <v>213</v>
      </c>
      <c r="D45" s="262"/>
      <c r="E45" s="234"/>
      <c r="F45" s="230">
        <v>72</v>
      </c>
      <c r="G45" s="232">
        <v>68.599999999999994</v>
      </c>
      <c r="H45" s="232" t="e">
        <f>F45*#REF!/1000</f>
        <v>#REF!</v>
      </c>
      <c r="I45" s="232"/>
      <c r="J45" s="260"/>
      <c r="K45" s="255"/>
      <c r="L45" s="439"/>
      <c r="M45" s="439"/>
      <c r="N45" s="439"/>
      <c r="O45" s="438"/>
      <c r="P45" s="384"/>
      <c r="Q45" s="440"/>
      <c r="R45" s="439"/>
      <c r="S45" s="439"/>
      <c r="T45" s="441"/>
    </row>
    <row r="46" spans="1:20" hidden="1" x14ac:dyDescent="0.25">
      <c r="A46" s="275" t="s">
        <v>204</v>
      </c>
      <c r="B46" s="275"/>
      <c r="C46" s="285" t="s">
        <v>214</v>
      </c>
      <c r="D46" s="259"/>
      <c r="E46" s="232"/>
      <c r="F46" s="230">
        <v>74.25</v>
      </c>
      <c r="G46" s="232">
        <v>74.25</v>
      </c>
      <c r="H46" s="232" t="e">
        <f>F46*#REF!/1000</f>
        <v>#REF!</v>
      </c>
      <c r="I46" s="232"/>
      <c r="J46" s="260"/>
      <c r="K46" s="255"/>
      <c r="L46" s="28"/>
      <c r="M46" s="28"/>
      <c r="N46" s="28"/>
      <c r="O46" s="337"/>
      <c r="P46" s="384"/>
      <c r="Q46" s="372"/>
      <c r="R46" s="28"/>
      <c r="S46" s="28"/>
      <c r="T46" s="252"/>
    </row>
    <row r="47" spans="1:20" hidden="1" x14ac:dyDescent="0.25">
      <c r="A47" s="275"/>
      <c r="B47" s="275"/>
      <c r="C47" s="285" t="s">
        <v>209</v>
      </c>
      <c r="D47" s="259"/>
      <c r="E47" s="232"/>
      <c r="F47" s="230">
        <v>74</v>
      </c>
      <c r="G47" s="232">
        <v>74</v>
      </c>
      <c r="H47" s="232"/>
      <c r="I47" s="232"/>
      <c r="J47" s="260"/>
      <c r="K47" s="255"/>
      <c r="L47" s="28"/>
      <c r="M47" s="28"/>
      <c r="N47" s="28"/>
      <c r="O47" s="337"/>
      <c r="P47" s="384"/>
      <c r="Q47" s="372"/>
      <c r="R47" s="28"/>
      <c r="S47" s="28"/>
      <c r="T47" s="252"/>
    </row>
    <row r="48" spans="1:20" hidden="1" x14ac:dyDescent="0.25">
      <c r="A48" s="275"/>
      <c r="B48" s="275"/>
      <c r="C48" s="285" t="s">
        <v>199</v>
      </c>
      <c r="D48" s="259"/>
      <c r="E48" s="232"/>
      <c r="F48" s="230">
        <v>3.7</v>
      </c>
      <c r="G48" s="232">
        <v>3.7</v>
      </c>
      <c r="H48" s="232"/>
      <c r="I48" s="232"/>
      <c r="J48" s="260"/>
      <c r="K48" s="255"/>
      <c r="L48" s="28"/>
      <c r="M48" s="28"/>
      <c r="N48" s="28"/>
      <c r="O48" s="337"/>
      <c r="P48" s="384"/>
      <c r="Q48" s="372"/>
      <c r="R48" s="28"/>
      <c r="S48" s="28"/>
      <c r="T48" s="252"/>
    </row>
    <row r="49" spans="1:20" hidden="1" x14ac:dyDescent="0.25">
      <c r="A49" s="275"/>
      <c r="B49" s="275"/>
      <c r="C49" s="285" t="s">
        <v>71</v>
      </c>
      <c r="D49" s="259"/>
      <c r="E49" s="232"/>
      <c r="F49" s="230">
        <v>3.7</v>
      </c>
      <c r="G49" s="232">
        <v>3.7</v>
      </c>
      <c r="H49" s="232"/>
      <c r="I49" s="232"/>
      <c r="J49" s="260"/>
      <c r="K49" s="255"/>
      <c r="L49" s="28"/>
      <c r="M49" s="28"/>
      <c r="N49" s="28"/>
      <c r="O49" s="337"/>
      <c r="P49" s="384"/>
      <c r="Q49" s="372"/>
      <c r="R49" s="28"/>
      <c r="S49" s="28"/>
      <c r="T49" s="252"/>
    </row>
    <row r="50" spans="1:20" hidden="1" x14ac:dyDescent="0.25">
      <c r="A50" s="275" t="s">
        <v>84</v>
      </c>
      <c r="B50" s="275"/>
      <c r="C50" s="285" t="s">
        <v>200</v>
      </c>
      <c r="D50" s="259"/>
      <c r="E50" s="232"/>
      <c r="F50" s="232">
        <v>3.6</v>
      </c>
      <c r="G50" s="232">
        <v>3.6</v>
      </c>
      <c r="H50" s="232" t="e">
        <f>F50*#REF!/1000</f>
        <v>#REF!</v>
      </c>
      <c r="I50" s="232" t="s">
        <v>42</v>
      </c>
      <c r="J50" s="260"/>
      <c r="K50" s="249"/>
      <c r="L50" s="99"/>
      <c r="M50" s="99"/>
      <c r="N50" s="99"/>
      <c r="O50" s="189"/>
      <c r="P50" s="382"/>
      <c r="Q50" s="132"/>
      <c r="R50" s="99"/>
      <c r="S50" s="99"/>
      <c r="T50" s="250"/>
    </row>
    <row r="51" spans="1:20" hidden="1" x14ac:dyDescent="0.25">
      <c r="A51" s="275"/>
      <c r="B51" s="275"/>
      <c r="C51" s="285" t="s">
        <v>199</v>
      </c>
      <c r="D51" s="259"/>
      <c r="E51" s="232"/>
      <c r="F51" s="232">
        <v>4.5</v>
      </c>
      <c r="G51" s="230">
        <v>4.5</v>
      </c>
      <c r="H51" s="232" t="e">
        <f>F51*#REF!/1000</f>
        <v>#REF!</v>
      </c>
      <c r="I51" s="232"/>
      <c r="J51" s="260"/>
      <c r="K51" s="249"/>
      <c r="L51" s="99"/>
      <c r="M51" s="99"/>
      <c r="N51" s="99"/>
      <c r="O51" s="189"/>
      <c r="P51" s="382"/>
      <c r="Q51" s="132"/>
      <c r="R51" s="99"/>
      <c r="S51" s="99"/>
      <c r="T51" s="250"/>
    </row>
    <row r="52" spans="1:20" x14ac:dyDescent="0.25">
      <c r="A52" s="275"/>
      <c r="B52" s="275"/>
      <c r="C52" s="284" t="s">
        <v>352</v>
      </c>
      <c r="D52" s="259">
        <v>200</v>
      </c>
      <c r="E52" s="232">
        <v>200</v>
      </c>
      <c r="F52" s="232">
        <v>200</v>
      </c>
      <c r="G52" s="232">
        <v>200</v>
      </c>
      <c r="H52" s="232">
        <v>200</v>
      </c>
      <c r="I52" s="232">
        <v>200</v>
      </c>
      <c r="J52" s="260">
        <v>200</v>
      </c>
      <c r="K52" s="249">
        <v>0.2</v>
      </c>
      <c r="L52" s="99">
        <v>0.2</v>
      </c>
      <c r="M52" s="170">
        <v>29.6</v>
      </c>
      <c r="N52" s="99">
        <v>74</v>
      </c>
      <c r="O52" s="189">
        <v>22</v>
      </c>
      <c r="P52" s="382">
        <f>K52</f>
        <v>0.2</v>
      </c>
      <c r="Q52" s="132">
        <f t="shared" ref="Q52:T52" si="20">L52</f>
        <v>0.2</v>
      </c>
      <c r="R52" s="99">
        <f t="shared" si="20"/>
        <v>29.6</v>
      </c>
      <c r="S52" s="99">
        <f t="shared" si="20"/>
        <v>74</v>
      </c>
      <c r="T52" s="360">
        <f t="shared" si="20"/>
        <v>22</v>
      </c>
    </row>
    <row r="53" spans="1:20" hidden="1" x14ac:dyDescent="0.25">
      <c r="A53" s="275" t="s">
        <v>156</v>
      </c>
      <c r="B53" s="275"/>
      <c r="C53" s="285" t="s">
        <v>158</v>
      </c>
      <c r="D53" s="259"/>
      <c r="E53" s="232"/>
      <c r="F53" s="230">
        <v>45.4</v>
      </c>
      <c r="G53" s="232">
        <v>40</v>
      </c>
      <c r="H53" s="233" t="e">
        <f>F53*#REF!/1000</f>
        <v>#REF!</v>
      </c>
      <c r="I53" s="232"/>
      <c r="J53" s="260"/>
      <c r="K53" s="249"/>
      <c r="L53" s="99"/>
      <c r="M53" s="99"/>
      <c r="N53" s="99"/>
      <c r="O53" s="189"/>
      <c r="P53" s="382"/>
      <c r="Q53" s="132"/>
      <c r="R53" s="99"/>
      <c r="S53" s="99"/>
      <c r="T53" s="360"/>
    </row>
    <row r="54" spans="1:20" hidden="1" x14ac:dyDescent="0.25">
      <c r="A54" s="275" t="s">
        <v>157</v>
      </c>
      <c r="B54" s="275"/>
      <c r="C54" s="285" t="s">
        <v>2</v>
      </c>
      <c r="D54" s="259"/>
      <c r="E54" s="232"/>
      <c r="F54" s="230">
        <v>10</v>
      </c>
      <c r="G54" s="232">
        <v>10</v>
      </c>
      <c r="H54" s="233" t="e">
        <f>F54*#REF!/1000</f>
        <v>#REF!</v>
      </c>
      <c r="I54" s="232">
        <f>D52*E52/1000</f>
        <v>40</v>
      </c>
      <c r="J54" s="260"/>
      <c r="K54" s="249"/>
      <c r="L54" s="99"/>
      <c r="M54" s="99"/>
      <c r="N54" s="99"/>
      <c r="O54" s="189"/>
      <c r="P54" s="382"/>
      <c r="Q54" s="132"/>
      <c r="R54" s="99"/>
      <c r="S54" s="99"/>
      <c r="T54" s="360"/>
    </row>
    <row r="55" spans="1:20" hidden="1" x14ac:dyDescent="0.25">
      <c r="A55" s="275"/>
      <c r="B55" s="275"/>
      <c r="C55" s="285" t="s">
        <v>1</v>
      </c>
      <c r="D55" s="259"/>
      <c r="E55" s="232"/>
      <c r="F55" s="230">
        <v>180</v>
      </c>
      <c r="G55" s="232">
        <v>180</v>
      </c>
      <c r="H55" s="233" t="e">
        <f>F55*#REF!/1000</f>
        <v>#REF!</v>
      </c>
      <c r="I55" s="232" t="s">
        <v>41</v>
      </c>
      <c r="J55" s="260"/>
      <c r="K55" s="249"/>
      <c r="L55" s="99"/>
      <c r="M55" s="99"/>
      <c r="N55" s="99"/>
      <c r="O55" s="189"/>
      <c r="P55" s="382"/>
      <c r="Q55" s="132"/>
      <c r="R55" s="99"/>
      <c r="S55" s="99"/>
      <c r="T55" s="360"/>
    </row>
    <row r="56" spans="1:20" x14ac:dyDescent="0.25">
      <c r="A56" s="276" t="s">
        <v>135</v>
      </c>
      <c r="B56" s="276"/>
      <c r="C56" s="284" t="s">
        <v>15</v>
      </c>
      <c r="D56" s="261">
        <v>40</v>
      </c>
      <c r="E56" s="232"/>
      <c r="F56" s="230">
        <v>50</v>
      </c>
      <c r="G56" s="232">
        <v>50</v>
      </c>
      <c r="H56" s="233" t="e">
        <f>F56*#REF!/1000</f>
        <v>#REF!</v>
      </c>
      <c r="I56" s="232"/>
      <c r="J56" s="260">
        <v>60</v>
      </c>
      <c r="K56" s="247">
        <v>2.8</v>
      </c>
      <c r="L56" s="33">
        <v>0.51</v>
      </c>
      <c r="M56" s="33">
        <v>6.5</v>
      </c>
      <c r="N56" s="33">
        <v>90</v>
      </c>
      <c r="O56" s="123">
        <v>0</v>
      </c>
      <c r="P56" s="288">
        <f>K56*1.5</f>
        <v>4.1999999999999993</v>
      </c>
      <c r="Q56" s="361">
        <f t="shared" ref="Q56:T57" si="21">L56*1.5</f>
        <v>0.76500000000000001</v>
      </c>
      <c r="R56" s="33">
        <f t="shared" si="21"/>
        <v>9.75</v>
      </c>
      <c r="S56" s="33">
        <f t="shared" si="21"/>
        <v>135</v>
      </c>
      <c r="T56" s="357">
        <f t="shared" si="21"/>
        <v>0</v>
      </c>
    </row>
    <row r="57" spans="1:20" ht="15.75" thickBot="1" x14ac:dyDescent="0.3">
      <c r="A57" s="295" t="s">
        <v>135</v>
      </c>
      <c r="B57" s="295"/>
      <c r="C57" s="292" t="s">
        <v>5</v>
      </c>
      <c r="D57" s="310">
        <v>20</v>
      </c>
      <c r="E57" s="242"/>
      <c r="F57" s="241">
        <v>50</v>
      </c>
      <c r="G57" s="242">
        <v>50</v>
      </c>
      <c r="H57" s="311" t="e">
        <f>F57*#REF!/1000</f>
        <v>#REF!</v>
      </c>
      <c r="I57" s="243"/>
      <c r="J57" s="273">
        <v>30</v>
      </c>
      <c r="K57" s="297">
        <v>4.0999999999999996</v>
      </c>
      <c r="L57" s="298">
        <v>0.7</v>
      </c>
      <c r="M57" s="298">
        <v>4.5999999999999996</v>
      </c>
      <c r="N57" s="298">
        <v>97.5</v>
      </c>
      <c r="O57" s="312">
        <v>0</v>
      </c>
      <c r="P57" s="385">
        <f>K57*1.5</f>
        <v>6.1499999999999995</v>
      </c>
      <c r="Q57" s="365">
        <f t="shared" si="21"/>
        <v>1.0499999999999998</v>
      </c>
      <c r="R57" s="331">
        <f t="shared" si="21"/>
        <v>6.8999999999999995</v>
      </c>
      <c r="S57" s="331">
        <f t="shared" si="21"/>
        <v>146.25</v>
      </c>
      <c r="T57" s="366">
        <f t="shared" si="21"/>
        <v>0</v>
      </c>
    </row>
    <row r="58" spans="1:20" ht="15.75" thickBot="1" x14ac:dyDescent="0.3">
      <c r="A58" s="314"/>
      <c r="B58" s="314"/>
      <c r="C58" s="304" t="s">
        <v>107</v>
      </c>
      <c r="D58" s="305"/>
      <c r="E58" s="306"/>
      <c r="F58" s="307"/>
      <c r="G58" s="306"/>
      <c r="H58" s="308"/>
      <c r="I58" s="306"/>
      <c r="J58" s="309"/>
      <c r="K58" s="327">
        <f t="shared" ref="K58:T58" si="22">K31+K33+K44+K52+K56+K57</f>
        <v>24.259999999999998</v>
      </c>
      <c r="L58" s="336">
        <f t="shared" si="22"/>
        <v>18.43</v>
      </c>
      <c r="M58" s="336">
        <f t="shared" si="22"/>
        <v>89.549999999999983</v>
      </c>
      <c r="N58" s="336">
        <f t="shared" si="22"/>
        <v>706.4</v>
      </c>
      <c r="O58" s="374">
        <f t="shared" si="22"/>
        <v>41.3</v>
      </c>
      <c r="P58" s="350">
        <f t="shared" si="22"/>
        <v>30.524199999999997</v>
      </c>
      <c r="Q58" s="377">
        <f t="shared" si="22"/>
        <v>22.3934</v>
      </c>
      <c r="R58" s="342">
        <f t="shared" si="22"/>
        <v>121.38649999999998</v>
      </c>
      <c r="S58" s="342">
        <f t="shared" si="22"/>
        <v>1037.288</v>
      </c>
      <c r="T58" s="343">
        <f t="shared" si="22"/>
        <v>53.959000000000003</v>
      </c>
    </row>
    <row r="59" spans="1:20" ht="15.75" hidden="1" thickBot="1" x14ac:dyDescent="0.3">
      <c r="A59" s="313"/>
      <c r="B59" s="313"/>
      <c r="C59" s="290" t="s">
        <v>47</v>
      </c>
      <c r="D59" s="328">
        <v>3.75</v>
      </c>
      <c r="E59" s="300" t="e">
        <f>#REF!</f>
        <v>#REF!</v>
      </c>
      <c r="F59" s="236"/>
      <c r="G59" s="300"/>
      <c r="H59" s="300" t="e">
        <f>F59*#REF!/1000</f>
        <v>#REF!</v>
      </c>
      <c r="I59" s="300"/>
      <c r="J59" s="302"/>
      <c r="K59" s="329"/>
      <c r="L59" s="229"/>
      <c r="M59" s="229"/>
      <c r="N59" s="228"/>
      <c r="O59" s="367"/>
      <c r="P59" s="334"/>
      <c r="Q59" s="378"/>
      <c r="R59" s="332"/>
      <c r="S59" s="14"/>
      <c r="T59" s="333"/>
    </row>
    <row r="60" spans="1:20" x14ac:dyDescent="0.25">
      <c r="A60" s="275"/>
      <c r="B60" s="279" t="s">
        <v>296</v>
      </c>
      <c r="C60" s="290"/>
      <c r="D60" s="259"/>
      <c r="E60" s="232"/>
      <c r="F60" s="230"/>
      <c r="G60" s="232"/>
      <c r="H60" s="232"/>
      <c r="I60" s="232"/>
      <c r="J60" s="260"/>
      <c r="K60" s="256"/>
      <c r="L60" s="11"/>
      <c r="M60" s="11"/>
      <c r="N60" s="6"/>
      <c r="O60" s="179"/>
      <c r="P60" s="368"/>
      <c r="Q60" s="371"/>
      <c r="R60" s="348"/>
      <c r="S60" s="359"/>
      <c r="T60" s="362"/>
    </row>
    <row r="61" spans="1:20" x14ac:dyDescent="0.25">
      <c r="A61" s="275" t="s">
        <v>298</v>
      </c>
      <c r="B61" s="275"/>
      <c r="C61" s="291" t="s">
        <v>360</v>
      </c>
      <c r="D61" s="264">
        <v>200</v>
      </c>
      <c r="E61" s="235"/>
      <c r="F61" s="235"/>
      <c r="G61" s="235"/>
      <c r="H61" s="233"/>
      <c r="I61" s="235"/>
      <c r="J61" s="265">
        <v>200</v>
      </c>
      <c r="K61" s="247">
        <v>0.14000000000000001</v>
      </c>
      <c r="L61" s="33">
        <v>0.06</v>
      </c>
      <c r="M61" s="33">
        <v>21.78</v>
      </c>
      <c r="N61" s="33">
        <v>69.44</v>
      </c>
      <c r="O61" s="123">
        <v>40</v>
      </c>
      <c r="P61" s="288">
        <v>0.14000000000000001</v>
      </c>
      <c r="Q61" s="361">
        <v>0.06</v>
      </c>
      <c r="R61" s="33">
        <v>21.78</v>
      </c>
      <c r="S61" s="33">
        <v>69.44</v>
      </c>
      <c r="T61" s="248">
        <v>40</v>
      </c>
    </row>
    <row r="62" spans="1:20" ht="15.75" thickBot="1" x14ac:dyDescent="0.3">
      <c r="A62" s="295" t="s">
        <v>267</v>
      </c>
      <c r="B62" s="295"/>
      <c r="C62" s="292" t="s">
        <v>361</v>
      </c>
      <c r="D62" s="272">
        <v>40</v>
      </c>
      <c r="E62" s="242"/>
      <c r="F62" s="241">
        <v>20</v>
      </c>
      <c r="G62" s="242"/>
      <c r="H62" s="311"/>
      <c r="I62" s="242"/>
      <c r="J62" s="273">
        <v>40</v>
      </c>
      <c r="K62" s="356">
        <v>1.5</v>
      </c>
      <c r="L62" s="323">
        <v>2.9</v>
      </c>
      <c r="M62" s="170">
        <v>34.799999999999997</v>
      </c>
      <c r="N62" s="323">
        <v>140</v>
      </c>
      <c r="O62" s="363">
        <v>0.16</v>
      </c>
      <c r="P62" s="386">
        <f>K62</f>
        <v>1.5</v>
      </c>
      <c r="Q62" s="379">
        <f t="shared" ref="Q62:T62" si="23">L62</f>
        <v>2.9</v>
      </c>
      <c r="R62" s="323">
        <f t="shared" si="23"/>
        <v>34.799999999999997</v>
      </c>
      <c r="S62" s="323">
        <f t="shared" si="23"/>
        <v>140</v>
      </c>
      <c r="T62" s="364">
        <f t="shared" si="23"/>
        <v>0.16</v>
      </c>
    </row>
    <row r="63" spans="1:20" ht="15.75" thickBot="1" x14ac:dyDescent="0.3">
      <c r="A63" s="314"/>
      <c r="B63" s="314"/>
      <c r="C63" s="304" t="s">
        <v>107</v>
      </c>
      <c r="D63" s="324"/>
      <c r="E63" s="306"/>
      <c r="F63" s="307"/>
      <c r="G63" s="306"/>
      <c r="H63" s="306"/>
      <c r="I63" s="306"/>
      <c r="J63" s="309"/>
      <c r="K63" s="352">
        <f>SUM(K61:K62)</f>
        <v>1.6400000000000001</v>
      </c>
      <c r="L63" s="352">
        <f t="shared" ref="L63:T63" si="24">SUM(L61:L62)</f>
        <v>2.96</v>
      </c>
      <c r="M63" s="352">
        <f t="shared" si="24"/>
        <v>56.58</v>
      </c>
      <c r="N63" s="352">
        <f t="shared" si="24"/>
        <v>209.44</v>
      </c>
      <c r="O63" s="354">
        <f t="shared" si="24"/>
        <v>40.159999999999997</v>
      </c>
      <c r="P63" s="353">
        <f t="shared" si="24"/>
        <v>1.6400000000000001</v>
      </c>
      <c r="Q63" s="380">
        <f t="shared" si="24"/>
        <v>2.96</v>
      </c>
      <c r="R63" s="352">
        <f t="shared" si="24"/>
        <v>56.58</v>
      </c>
      <c r="S63" s="353">
        <f t="shared" si="24"/>
        <v>209.44</v>
      </c>
      <c r="T63" s="335">
        <f t="shared" si="24"/>
        <v>40.159999999999997</v>
      </c>
    </row>
    <row r="64" spans="1:20" ht="15.75" thickBot="1" x14ac:dyDescent="0.3">
      <c r="A64" s="303"/>
      <c r="B64" s="303"/>
      <c r="C64" s="325" t="s">
        <v>112</v>
      </c>
      <c r="D64" s="315"/>
      <c r="E64" s="316"/>
      <c r="F64" s="316"/>
      <c r="G64" s="316"/>
      <c r="H64" s="316"/>
      <c r="I64" s="316"/>
      <c r="J64" s="317"/>
      <c r="K64" s="392">
        <f t="shared" ref="K64:T64" si="25">K29+K58+K63</f>
        <v>67.7</v>
      </c>
      <c r="L64" s="392">
        <f t="shared" si="25"/>
        <v>52.14</v>
      </c>
      <c r="M64" s="392">
        <f t="shared" si="25"/>
        <v>210.76</v>
      </c>
      <c r="N64" s="392">
        <f t="shared" si="25"/>
        <v>1571.5900000000001</v>
      </c>
      <c r="O64" s="408">
        <f t="shared" si="25"/>
        <v>93.66</v>
      </c>
      <c r="P64" s="418">
        <f t="shared" si="25"/>
        <v>84.214199999999991</v>
      </c>
      <c r="Q64" s="419">
        <f t="shared" si="25"/>
        <v>63.528400000000005</v>
      </c>
      <c r="R64" s="392">
        <f t="shared" si="25"/>
        <v>249.26149999999996</v>
      </c>
      <c r="S64" s="392">
        <f t="shared" si="25"/>
        <v>2000.8530000000001</v>
      </c>
      <c r="T64" s="418">
        <f t="shared" si="25"/>
        <v>106.389</v>
      </c>
    </row>
  </sheetData>
  <mergeCells count="2">
    <mergeCell ref="L45:O45"/>
    <mergeCell ref="Q45:T45"/>
  </mergeCells>
  <pageMargins left="0.7" right="0.7" top="0.75" bottom="0.75" header="0.3" footer="0.3"/>
  <pageSetup paperSize="9" scale="55" fitToHeight="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448" t="s">
        <v>300</v>
      </c>
      <c r="D1" s="448"/>
      <c r="E1" s="448"/>
      <c r="F1" s="448"/>
      <c r="G1" s="448"/>
    </row>
    <row r="2" spans="2:7" x14ac:dyDescent="0.25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 x14ac:dyDescent="0.25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 x14ac:dyDescent="0.25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 x14ac:dyDescent="0.25">
      <c r="B5" s="74" t="s">
        <v>67</v>
      </c>
      <c r="C5" s="218">
        <f>'Меню 18 ти дневное'!K64</f>
        <v>67.7</v>
      </c>
      <c r="D5" s="218">
        <f>'Меню 18 ти дневное'!L64</f>
        <v>52.14</v>
      </c>
      <c r="E5" s="218">
        <f>'Меню 18 ти дневное'!M64</f>
        <v>210.76</v>
      </c>
      <c r="F5" s="218">
        <f>'Меню 18 ти дневное'!N64</f>
        <v>1571.5900000000001</v>
      </c>
      <c r="G5" s="218">
        <f>'Меню 18 ти дневное'!O64</f>
        <v>93.66</v>
      </c>
    </row>
    <row r="6" spans="2:7" x14ac:dyDescent="0.25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 x14ac:dyDescent="0.25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 x14ac:dyDescent="0.25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25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 x14ac:dyDescent="0.25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25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25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25">
      <c r="B13" s="104" t="s">
        <v>340</v>
      </c>
      <c r="C13" s="387" t="e">
        <f>'Меню 18 ти дневное'!#REF!</f>
        <v>#REF!</v>
      </c>
      <c r="D13" s="387" t="e">
        <f>'Меню 18 ти дневное'!#REF!</f>
        <v>#REF!</v>
      </c>
      <c r="E13" s="387" t="e">
        <f>'Меню 18 ти дневное'!#REF!</f>
        <v>#REF!</v>
      </c>
      <c r="F13" s="387" t="e">
        <f>'Меню 18 ти дневное'!#REF!</f>
        <v>#REF!</v>
      </c>
      <c r="G13" s="387" t="e">
        <f>'Меню 18 ти дневное'!#REF!</f>
        <v>#REF!</v>
      </c>
    </row>
    <row r="14" spans="2:7" x14ac:dyDescent="0.25">
      <c r="B14" s="104" t="s">
        <v>341</v>
      </c>
      <c r="C14" s="387" t="e">
        <f>'Меню 18 ти дневное'!#REF!</f>
        <v>#REF!</v>
      </c>
      <c r="D14" s="387" t="e">
        <f>'Меню 18 ти дневное'!#REF!</f>
        <v>#REF!</v>
      </c>
      <c r="E14" s="387" t="e">
        <f>'Меню 18 ти дневное'!#REF!</f>
        <v>#REF!</v>
      </c>
      <c r="F14" s="387" t="e">
        <f>'Меню 18 ти дневное'!#REF!</f>
        <v>#REF!</v>
      </c>
      <c r="G14" s="387" t="e">
        <f>'Меню 18 ти дневное'!#REF!</f>
        <v>#REF!</v>
      </c>
    </row>
    <row r="15" spans="2:7" x14ac:dyDescent="0.25">
      <c r="B15" s="104" t="s">
        <v>342</v>
      </c>
      <c r="C15" s="387" t="e">
        <f>'Меню 18 ти дневное'!#REF!</f>
        <v>#REF!</v>
      </c>
      <c r="D15" s="387" t="e">
        <f>'Меню 18 ти дневное'!#REF!</f>
        <v>#REF!</v>
      </c>
      <c r="E15" s="387" t="e">
        <f>'Меню 18 ти дневное'!#REF!</f>
        <v>#REF!</v>
      </c>
      <c r="F15" s="387" t="e">
        <f>'Меню 18 ти дневное'!#REF!</f>
        <v>#REF!</v>
      </c>
      <c r="G15" s="387" t="e">
        <f>'Меню 18 ти дневное'!#REF!</f>
        <v>#REF!</v>
      </c>
    </row>
    <row r="16" spans="2:7" x14ac:dyDescent="0.25">
      <c r="B16" s="104" t="s">
        <v>343</v>
      </c>
      <c r="C16" s="387" t="e">
        <f>'Меню 18 ти дневное'!#REF!</f>
        <v>#REF!</v>
      </c>
      <c r="D16" s="387" t="e">
        <f>'Меню 18 ти дневное'!#REF!</f>
        <v>#REF!</v>
      </c>
      <c r="E16" s="387" t="e">
        <f>'Меню 18 ти дневное'!#REF!</f>
        <v>#REF!</v>
      </c>
      <c r="F16" s="387" t="e">
        <f>'Меню 18 ти дневное'!#REF!</f>
        <v>#REF!</v>
      </c>
      <c r="G16" s="387" t="e">
        <f>'Меню 18 ти дневное'!#REF!</f>
        <v>#REF!</v>
      </c>
    </row>
    <row r="17" spans="2:7" x14ac:dyDescent="0.25">
      <c r="B17" s="104" t="s">
        <v>344</v>
      </c>
      <c r="C17" s="387" t="e">
        <f>'Меню 18 ти дневное'!#REF!</f>
        <v>#REF!</v>
      </c>
      <c r="D17" s="387" t="e">
        <f>'Меню 18 ти дневное'!#REF!</f>
        <v>#REF!</v>
      </c>
      <c r="E17" s="387" t="e">
        <f>'Меню 18 ти дневное'!#REF!</f>
        <v>#REF!</v>
      </c>
      <c r="F17" s="387" t="e">
        <f>'Меню 18 ти дневное'!#REF!</f>
        <v>#REF!</v>
      </c>
      <c r="G17" s="387" t="e">
        <f>'Меню 18 ти дневное'!#REF!</f>
        <v>#REF!</v>
      </c>
    </row>
    <row r="18" spans="2:7" x14ac:dyDescent="0.25">
      <c r="B18" s="104" t="s">
        <v>345</v>
      </c>
      <c r="C18" s="387" t="e">
        <f>'Меню 18 ти дневное'!#REF!</f>
        <v>#REF!</v>
      </c>
      <c r="D18" s="387" t="e">
        <f>'Меню 18 ти дневное'!#REF!</f>
        <v>#REF!</v>
      </c>
      <c r="E18" s="387" t="e">
        <f>'Меню 18 ти дневное'!#REF!</f>
        <v>#REF!</v>
      </c>
      <c r="F18" s="387" t="e">
        <f>'Меню 18 ти дневное'!#REF!</f>
        <v>#REF!</v>
      </c>
      <c r="G18" s="387" t="e">
        <f>'Меню 18 ти дневное'!#REF!</f>
        <v>#REF!</v>
      </c>
    </row>
    <row r="19" spans="2:7" x14ac:dyDescent="0.25">
      <c r="B19" s="104" t="s">
        <v>346</v>
      </c>
      <c r="C19" s="387" t="e">
        <f>'Меню 18 ти дневное'!#REF!</f>
        <v>#REF!</v>
      </c>
      <c r="D19" s="387" t="e">
        <f>'Меню 18 ти дневное'!#REF!</f>
        <v>#REF!</v>
      </c>
      <c r="E19" s="387" t="e">
        <f>'Меню 18 ти дневное'!#REF!</f>
        <v>#REF!</v>
      </c>
      <c r="F19" s="387" t="e">
        <f>'Меню 18 ти дневное'!#REF!</f>
        <v>#REF!</v>
      </c>
      <c r="G19" s="387" t="e">
        <f>'Меню 18 ти дневное'!#REF!</f>
        <v>#REF!</v>
      </c>
    </row>
    <row r="20" spans="2:7" x14ac:dyDescent="0.25">
      <c r="B20" s="104" t="s">
        <v>347</v>
      </c>
      <c r="C20" s="387" t="e">
        <f>'Меню 18 ти дневное'!#REF!</f>
        <v>#REF!</v>
      </c>
      <c r="D20" s="387" t="e">
        <f>'Меню 18 ти дневное'!#REF!</f>
        <v>#REF!</v>
      </c>
      <c r="E20" s="387" t="e">
        <f>'Меню 18 ти дневное'!#REF!</f>
        <v>#REF!</v>
      </c>
      <c r="F20" s="387" t="e">
        <f>'Меню 18 ти дневное'!#REF!</f>
        <v>#REF!</v>
      </c>
      <c r="G20" s="387" t="e">
        <f>'Меню 18 ти дневное'!#REF!</f>
        <v>#REF!</v>
      </c>
    </row>
    <row r="21" spans="2:7" x14ac:dyDescent="0.25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25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75" x14ac:dyDescent="0.25">
      <c r="B23" s="225" t="s">
        <v>351</v>
      </c>
      <c r="C23" s="225">
        <v>0.99</v>
      </c>
      <c r="D23" s="225">
        <v>1</v>
      </c>
      <c r="E23" s="388" t="e">
        <f>E22/(C22+D22)*2</f>
        <v>#REF!</v>
      </c>
      <c r="F23" s="8"/>
      <c r="G23" s="8"/>
    </row>
    <row r="24" spans="2:7" x14ac:dyDescent="0.25">
      <c r="B24" s="442" t="s">
        <v>355</v>
      </c>
      <c r="C24" s="443"/>
      <c r="D24" s="443"/>
      <c r="E24" s="443"/>
      <c r="F24" s="443"/>
      <c r="G24" s="444"/>
    </row>
    <row r="25" spans="2:7" x14ac:dyDescent="0.25">
      <c r="B25" s="445"/>
      <c r="C25" s="446"/>
      <c r="D25" s="446"/>
      <c r="E25" s="446"/>
      <c r="F25" s="446"/>
      <c r="G25" s="447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450" t="s">
        <v>350</v>
      </c>
      <c r="G1" s="451"/>
      <c r="H1" s="451"/>
      <c r="I1" s="451"/>
      <c r="J1" s="452"/>
    </row>
    <row r="2" spans="1:18" x14ac:dyDescent="0.25">
      <c r="F2" s="453"/>
      <c r="G2" s="454"/>
      <c r="H2" s="454"/>
      <c r="I2" s="454"/>
      <c r="J2" s="455"/>
    </row>
    <row r="3" spans="1:18" x14ac:dyDescent="0.25">
      <c r="F3" s="453"/>
      <c r="G3" s="454"/>
      <c r="H3" s="454"/>
      <c r="I3" s="454"/>
      <c r="J3" s="455"/>
    </row>
    <row r="4" spans="1:18" x14ac:dyDescent="0.25">
      <c r="F4" s="453"/>
      <c r="G4" s="454"/>
      <c r="H4" s="454"/>
      <c r="I4" s="454"/>
      <c r="J4" s="455"/>
    </row>
    <row r="5" spans="1:18" x14ac:dyDescent="0.25">
      <c r="F5" s="453"/>
      <c r="G5" s="454"/>
      <c r="H5" s="454"/>
      <c r="I5" s="454"/>
      <c r="J5" s="455"/>
    </row>
    <row r="6" spans="1:18" x14ac:dyDescent="0.25">
      <c r="F6" s="453"/>
      <c r="G6" s="454"/>
      <c r="H6" s="454"/>
      <c r="I6" s="454"/>
      <c r="J6" s="455"/>
    </row>
    <row r="7" spans="1:18" x14ac:dyDescent="0.25">
      <c r="F7" s="453"/>
      <c r="G7" s="454"/>
      <c r="H7" s="454"/>
      <c r="I7" s="454"/>
      <c r="J7" s="455"/>
    </row>
    <row r="8" spans="1:18" x14ac:dyDescent="0.25">
      <c r="F8" s="453"/>
      <c r="G8" s="454"/>
      <c r="H8" s="454"/>
      <c r="I8" s="454"/>
      <c r="J8" s="455"/>
      <c r="M8" s="449"/>
      <c r="N8" s="449"/>
      <c r="O8" s="449"/>
      <c r="P8" s="449"/>
      <c r="Q8" s="449"/>
      <c r="R8" s="449"/>
    </row>
    <row r="9" spans="1:18" x14ac:dyDescent="0.25">
      <c r="F9" s="456"/>
      <c r="G9" s="457"/>
      <c r="H9" s="457"/>
      <c r="I9" s="457"/>
      <c r="J9" s="458"/>
      <c r="M9" s="449"/>
      <c r="N9" s="449"/>
      <c r="O9" s="449"/>
      <c r="P9" s="449"/>
      <c r="Q9" s="449"/>
      <c r="R9" s="449"/>
    </row>
    <row r="10" spans="1:18" x14ac:dyDescent="0.25">
      <c r="M10" s="449"/>
      <c r="N10" s="449"/>
      <c r="O10" s="449"/>
      <c r="P10" s="449"/>
      <c r="Q10" s="449"/>
      <c r="R10" s="449"/>
    </row>
    <row r="11" spans="1:18" x14ac:dyDescent="0.25">
      <c r="M11" s="449"/>
      <c r="N11" s="449"/>
      <c r="O11" s="449"/>
      <c r="P11" s="449"/>
      <c r="Q11" s="449"/>
      <c r="R11" s="449"/>
    </row>
    <row r="12" spans="1:18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 x14ac:dyDescent="0.3">
      <c r="A13" s="459" t="s">
        <v>348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</row>
    <row r="14" spans="1:18" ht="15.75" x14ac:dyDescent="0.25">
      <c r="A14" s="460" t="s">
        <v>349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</row>
    <row r="15" spans="1:18" ht="127.5" customHeight="1" x14ac:dyDescent="0.25">
      <c r="A15" s="461" t="s">
        <v>357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</row>
    <row r="16" spans="1:18" ht="18.75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.75" x14ac:dyDescent="0.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.75" x14ac:dyDescent="0.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.75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.75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.75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3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62"/>
      <c r="M160" s="462"/>
      <c r="N160" s="462"/>
      <c r="O160" s="462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62"/>
      <c r="M754" s="462"/>
      <c r="N754" s="462"/>
      <c r="O754" s="462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463"/>
      <c r="B1043" s="464"/>
      <c r="C1043" s="464"/>
      <c r="D1043" s="465"/>
      <c r="E1043" s="464"/>
      <c r="F1043" s="466"/>
      <c r="G1043" s="464"/>
      <c r="H1043" s="467"/>
      <c r="I1043" s="468"/>
      <c r="J1043" s="468"/>
      <c r="K1043" s="464"/>
      <c r="L1043" s="464"/>
      <c r="M1043" s="464"/>
      <c r="N1043" s="469"/>
    </row>
    <row r="1044" spans="1:15" x14ac:dyDescent="0.25">
      <c r="A1044" s="470"/>
      <c r="B1044" s="471"/>
      <c r="C1044" s="471"/>
      <c r="D1044" s="472"/>
      <c r="E1044" s="471"/>
      <c r="F1044" s="473"/>
      <c r="G1044" s="471"/>
      <c r="H1044" s="474"/>
      <c r="I1044" s="475"/>
      <c r="J1044" s="475"/>
      <c r="K1044" s="471"/>
      <c r="L1044" s="471"/>
      <c r="M1044" s="471"/>
      <c r="N1044" s="476"/>
    </row>
    <row r="1045" spans="1:15" x14ac:dyDescent="0.25">
      <c r="A1045" s="477"/>
      <c r="B1045" s="478"/>
      <c r="C1045" s="478"/>
      <c r="D1045" s="479"/>
      <c r="E1045" s="478"/>
      <c r="F1045" s="480"/>
      <c r="G1045" s="478"/>
      <c r="H1045" s="481"/>
      <c r="I1045" s="482"/>
      <c r="J1045" s="482"/>
      <c r="K1045" s="478"/>
      <c r="L1045" s="478"/>
      <c r="M1045" s="478"/>
      <c r="N1045" s="483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2024-06-04T17:44:19Z</dcterms:modified>
</cp:coreProperties>
</file>